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35" windowWidth="17250" windowHeight="5280" activeTab="0"/>
  </bookViews>
  <sheets>
    <sheet name="Rates" sheetId="1" r:id="rId1"/>
    <sheet name="FY08 Components" sheetId="2" r:id="rId2"/>
    <sheet name="UNIV Benefit Pools &amp; Targets" sheetId="3" r:id="rId3"/>
    <sheet name="OSURF Benefit Pools &amp; Targets" sheetId="4" r:id="rId4"/>
  </sheets>
  <externalReferences>
    <externalReference r:id="rId7"/>
  </externalReferences>
  <definedNames>
    <definedName name="_xlnm.Print_Titles" localSheetId="3">'OSURF Benefit Pools &amp; Targets'!$1:$2</definedName>
  </definedNames>
  <calcPr fullCalcOnLoad="1"/>
</workbook>
</file>

<file path=xl/comments2.xml><?xml version="1.0" encoding="utf-8"?>
<comments xmlns="http://schemas.openxmlformats.org/spreadsheetml/2006/main">
  <authors>
    <author>Systems Development</author>
  </authors>
  <commentList>
    <comment ref="B32" authorId="0">
      <text>
        <r>
          <rPr>
            <b/>
            <sz val="8"/>
            <rFont val="Tahoma"/>
            <family val="0"/>
          </rPr>
          <t>Systems Development: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<sst xmlns="http://schemas.openxmlformats.org/spreadsheetml/2006/main" count="414" uniqueCount="167">
  <si>
    <t>FOR UNIVERSITY (SEPARATE RATES FOR HOSPITALS)</t>
  </si>
  <si>
    <t>RATE 1</t>
  </si>
  <si>
    <t>RATE 2</t>
  </si>
  <si>
    <t>RATE 3</t>
  </si>
  <si>
    <t>RATE 4</t>
  </si>
  <si>
    <t>RATE 5</t>
  </si>
  <si>
    <t>RATE 6</t>
  </si>
  <si>
    <t>RATE 7</t>
  </si>
  <si>
    <t>FACULTY</t>
  </si>
  <si>
    <t>UNCLASSIFIED</t>
  </si>
  <si>
    <t>CLASSIFIED</t>
  </si>
  <si>
    <t>NON-STUDENT</t>
  </si>
  <si>
    <t>STUDENT</t>
  </si>
  <si>
    <t>POST DOC</t>
  </si>
  <si>
    <t>GA STUDENT</t>
  </si>
  <si>
    <t>STRS</t>
  </si>
  <si>
    <t>PERS</t>
  </si>
  <si>
    <t>MEDICARE</t>
  </si>
  <si>
    <t>UPC</t>
  </si>
  <si>
    <t>OSUHP</t>
  </si>
  <si>
    <t>Buckeye HP (BHP)</t>
  </si>
  <si>
    <t>Traditional (THP)</t>
  </si>
  <si>
    <t>MEDICAL</t>
  </si>
  <si>
    <t>GROUP LIFE</t>
  </si>
  <si>
    <t>LT DISABILITY</t>
  </si>
  <si>
    <t>UNEMPLOYMENT COMP.</t>
  </si>
  <si>
    <t>WORKERS COMP</t>
  </si>
  <si>
    <t>GROUP VISION</t>
  </si>
  <si>
    <t>GROUP DENTAL</t>
  </si>
  <si>
    <t>STUDENT INSURANCE</t>
  </si>
  <si>
    <t>EMPLOYEE TUITION</t>
  </si>
  <si>
    <t>PUBLISHED RATE</t>
  </si>
  <si>
    <t>OSURF Rate dictated by DHHS</t>
  </si>
  <si>
    <t>FOR HOSPITALS (SEPARATE RATES FOR UNIVERSITY)</t>
  </si>
  <si>
    <t>RATE 11</t>
  </si>
  <si>
    <t>RATE 12</t>
  </si>
  <si>
    <t>RATE 13</t>
  </si>
  <si>
    <t>RATE 14</t>
  </si>
  <si>
    <t>RATE 15</t>
  </si>
  <si>
    <t>RATE 16</t>
  </si>
  <si>
    <t>RATE 17</t>
  </si>
  <si>
    <t>BENEFITS OVERHEAD RATES</t>
  </si>
  <si>
    <t>FY06</t>
  </si>
  <si>
    <t>OVERHEAD</t>
  </si>
  <si>
    <t>(FY05 - FY04)</t>
  </si>
  <si>
    <t>PERCENT</t>
  </si>
  <si>
    <t>COMPOSITE</t>
  </si>
  <si>
    <t>UNIVERSITY</t>
  </si>
  <si>
    <t>DIFFERENCE</t>
  </si>
  <si>
    <t>CHANGE</t>
  </si>
  <si>
    <t>Faculty</t>
  </si>
  <si>
    <t>A &amp; P</t>
  </si>
  <si>
    <t>CCS</t>
  </si>
  <si>
    <t>Non-student</t>
  </si>
  <si>
    <t>Student</t>
  </si>
  <si>
    <t>Post Doc Fellows</t>
  </si>
  <si>
    <t>GA Students</t>
  </si>
  <si>
    <t>HOSPITAL</t>
  </si>
  <si>
    <t>OSU Research Foundation</t>
  </si>
  <si>
    <t>Unclassified</t>
  </si>
  <si>
    <t>Student, Grad, Fellow Combined</t>
  </si>
  <si>
    <t xml:space="preserve">UNIV  </t>
  </si>
  <si>
    <t>PR Value</t>
  </si>
  <si>
    <t>Description</t>
  </si>
  <si>
    <t>Bnft Value</t>
  </si>
  <si>
    <t>UNIV and OSURF (13xxxx)</t>
  </si>
  <si>
    <t>Rate 1</t>
  </si>
  <si>
    <t>60022</t>
  </si>
  <si>
    <t>9 Month Regular Faculty</t>
  </si>
  <si>
    <t>9 Month Reg Research Track</t>
  </si>
  <si>
    <t>60026</t>
  </si>
  <si>
    <t>9 Month Reg Clinical Track</t>
  </si>
  <si>
    <t>60033</t>
  </si>
  <si>
    <t>12 Month Regular Faculty</t>
  </si>
  <si>
    <t>12 Month Reg Research Track</t>
  </si>
  <si>
    <t>60036</t>
  </si>
  <si>
    <t>12 Month Reg Clinical Track</t>
  </si>
  <si>
    <t>Rate 2</t>
  </si>
  <si>
    <t>60044</t>
  </si>
  <si>
    <t>Unclassified Regular&gt;=50%</t>
  </si>
  <si>
    <t>60045</t>
  </si>
  <si>
    <t>Post Doc Researcher&gt;=50%</t>
  </si>
  <si>
    <t>60046</t>
  </si>
  <si>
    <t>Associate/Scientist</t>
  </si>
  <si>
    <t>Rate 4</t>
  </si>
  <si>
    <t>60047</t>
  </si>
  <si>
    <t>Unclassified Staff Overtime</t>
  </si>
  <si>
    <t>Rate 3</t>
  </si>
  <si>
    <t>60055</t>
  </si>
  <si>
    <t>Classified Reg Sal/Hrly&gt;=50%</t>
  </si>
  <si>
    <t>60057</t>
  </si>
  <si>
    <t>Classified Staff Overtime</t>
  </si>
  <si>
    <t>60071</t>
  </si>
  <si>
    <t>Faculty Temp/Term Non BE</t>
  </si>
  <si>
    <t>60072</t>
  </si>
  <si>
    <t>Faculty (Temp)/Term BE&gt;=70%</t>
  </si>
  <si>
    <t>60073</t>
  </si>
  <si>
    <t>Clinical Inst House Staff&gt;=50%</t>
  </si>
  <si>
    <t>60074</t>
  </si>
  <si>
    <t>Clinical Inst House Staff&lt;50%</t>
  </si>
  <si>
    <t>60075</t>
  </si>
  <si>
    <t>Auxiliary Clinical&gt;=50%</t>
  </si>
  <si>
    <t>60081</t>
  </si>
  <si>
    <t>Unclassified Temp or &lt;50%</t>
  </si>
  <si>
    <t>60082</t>
  </si>
  <si>
    <t>Unclassified Term or &gt;=75%</t>
  </si>
  <si>
    <t>60083</t>
  </si>
  <si>
    <t>Classified Temp or &lt;50%</t>
  </si>
  <si>
    <t>Rate 7</t>
  </si>
  <si>
    <t>60091</t>
  </si>
  <si>
    <t>Graduate Teaching Associate</t>
  </si>
  <si>
    <t>60092</t>
  </si>
  <si>
    <t>Graduate Research Associate</t>
  </si>
  <si>
    <t>60093</t>
  </si>
  <si>
    <t>Graduate Admin Associate</t>
  </si>
  <si>
    <t>9 Month OSURF Faculty-RT</t>
  </si>
  <si>
    <t>12 Month OSURF Faculty-RT</t>
  </si>
  <si>
    <t>Admin &amp; Prof OSURF Staff-RT</t>
  </si>
  <si>
    <t>CCS OSURF Staff - RT</t>
  </si>
  <si>
    <t>OSURF Grad Students - RT</t>
  </si>
  <si>
    <t>Rate 5</t>
  </si>
  <si>
    <t>OSURF Students - RT</t>
  </si>
  <si>
    <t>Faculty Special OSURF-RT</t>
  </si>
  <si>
    <t>Non Stdt Temp OSURF - RT</t>
  </si>
  <si>
    <t>Rate 6</t>
  </si>
  <si>
    <t>Post Doc OSURF - RT</t>
  </si>
  <si>
    <t>60111</t>
  </si>
  <si>
    <t>Additional Pay w/o Retirement</t>
  </si>
  <si>
    <t>60112</t>
  </si>
  <si>
    <t>Staff Awards</t>
  </si>
  <si>
    <t>60113</t>
  </si>
  <si>
    <t>Student Awards</t>
  </si>
  <si>
    <t>60121</t>
  </si>
  <si>
    <t>Additional Pay w/Retirement</t>
  </si>
  <si>
    <t>60122</t>
  </si>
  <si>
    <t>Supplemental Compensation</t>
  </si>
  <si>
    <t>60123</t>
  </si>
  <si>
    <t>Off-Duty Quarter Support</t>
  </si>
  <si>
    <t>60131</t>
  </si>
  <si>
    <t>Student (non-GA/non-FWSP)</t>
  </si>
  <si>
    <t>60132</t>
  </si>
  <si>
    <t>Student Overtime</t>
  </si>
  <si>
    <t>60135</t>
  </si>
  <si>
    <t>Under Enrolled/Non Fee Pd Stdt</t>
  </si>
  <si>
    <t>Student Federal Workstudy</t>
  </si>
  <si>
    <t>60156</t>
  </si>
  <si>
    <t>Workstudy Underenroll/Non Fee</t>
  </si>
  <si>
    <t>GTA-Workstudy</t>
  </si>
  <si>
    <t>60158</t>
  </si>
  <si>
    <t>GRA-Workstudy</t>
  </si>
  <si>
    <t>GAA-Workstudy</t>
  </si>
  <si>
    <t>Student Fellowships</t>
  </si>
  <si>
    <t>Student Trainee</t>
  </si>
  <si>
    <t>65214</t>
  </si>
  <si>
    <t>Post-Doctoral Fellowships</t>
  </si>
  <si>
    <t xml:space="preserve">OSURF  </t>
  </si>
  <si>
    <t>OSURF (590000)</t>
  </si>
  <si>
    <t>60155</t>
  </si>
  <si>
    <t>60157</t>
  </si>
  <si>
    <t>60159</t>
  </si>
  <si>
    <r>
      <t>FY 2007 - 2008</t>
    </r>
    <r>
      <rPr>
        <b/>
        <vertAlign val="superscript"/>
        <sz val="16"/>
        <rFont val="Garamond"/>
        <family val="1"/>
      </rPr>
      <t xml:space="preserve"> 1</t>
    </r>
  </si>
  <si>
    <r>
      <t xml:space="preserve">FY08 </t>
    </r>
    <r>
      <rPr>
        <b/>
        <u val="single"/>
        <vertAlign val="superscript"/>
        <sz val="13"/>
        <rFont val="Garamond"/>
        <family val="1"/>
      </rPr>
      <t>1</t>
    </r>
  </si>
  <si>
    <r>
      <t xml:space="preserve">FY08  </t>
    </r>
    <r>
      <rPr>
        <b/>
        <u val="single"/>
        <vertAlign val="superscript"/>
        <sz val="13"/>
        <rFont val="Garamond"/>
        <family val="1"/>
      </rPr>
      <t>2</t>
    </r>
  </si>
  <si>
    <r>
      <t>1</t>
    </r>
    <r>
      <rPr>
        <sz val="13"/>
        <rFont val="Garamond"/>
        <family val="1"/>
      </rPr>
      <t xml:space="preserve"> - FY08 Composite rates effective October 1st, 2007 through Sept 30th, 2008.</t>
    </r>
  </si>
  <si>
    <r>
      <t xml:space="preserve">2  </t>
    </r>
    <r>
      <rPr>
        <sz val="13"/>
        <rFont val="Times New Roman"/>
        <family val="1"/>
      </rPr>
      <t>- OSURF Composite rates effective July 1</t>
    </r>
    <r>
      <rPr>
        <vertAlign val="superscript"/>
        <sz val="13"/>
        <rFont val="Times New Roman"/>
        <family val="1"/>
      </rPr>
      <t>st</t>
    </r>
    <r>
      <rPr>
        <sz val="13"/>
        <rFont val="Times New Roman"/>
        <family val="1"/>
      </rPr>
      <t>, 2007 through June 30</t>
    </r>
    <r>
      <rPr>
        <vertAlign val="superscript"/>
        <sz val="13"/>
        <rFont val="Times New Roman"/>
        <family val="1"/>
      </rPr>
      <t>th</t>
    </r>
    <r>
      <rPr>
        <sz val="13"/>
        <rFont val="Times New Roman"/>
        <family val="1"/>
      </rPr>
      <t xml:space="preserve">, 2008 </t>
    </r>
  </si>
  <si>
    <t>BENEFIT COMPOSITE RATES AND COMPONENTS FOR FY 2007-08</t>
  </si>
  <si>
    <t>BENEFIT COMPOSITE RATES AND COMPONENTS FOR 2007-08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</si>
</sst>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20"/>
      <name val="Garamond"/>
      <family val="1"/>
    </font>
    <font>
      <b/>
      <u val="single"/>
      <sz val="12"/>
      <name val="Times New Roman"/>
      <family val="1"/>
    </font>
    <font>
      <b/>
      <sz val="16"/>
      <name val="Garamond"/>
      <family val="1"/>
    </font>
    <font>
      <b/>
      <vertAlign val="superscript"/>
      <sz val="16"/>
      <name val="Garamond"/>
      <family val="1"/>
    </font>
    <font>
      <b/>
      <u val="single"/>
      <sz val="13"/>
      <name val="Garamond"/>
      <family val="1"/>
    </font>
    <font>
      <b/>
      <u val="single"/>
      <vertAlign val="superscript"/>
      <sz val="13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b/>
      <u val="single"/>
      <sz val="14"/>
      <name val="Garamond"/>
      <family val="1"/>
    </font>
    <font>
      <b/>
      <u val="single"/>
      <sz val="12"/>
      <name val="Garamond"/>
      <family val="1"/>
    </font>
    <font>
      <b/>
      <vertAlign val="superscript"/>
      <sz val="13"/>
      <name val="Garamond"/>
      <family val="1"/>
    </font>
    <font>
      <vertAlign val="superscript"/>
      <sz val="13"/>
      <name val="Garamond"/>
      <family val="1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">
      <alignment horizontal="center"/>
      <protection/>
    </xf>
    <xf numFmtId="3" fontId="20" fillId="0" borderId="0" applyFont="0" applyFill="0" applyBorder="0" applyAlignment="0" applyProtection="0"/>
    <xf numFmtId="0" fontId="20" fillId="2" borderId="0" applyNumberFormat="0" applyFon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1" xfId="23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4" borderId="12" xfId="0" applyFont="1" applyFill="1" applyBorder="1" applyAlignment="1">
      <alignment/>
    </xf>
    <xf numFmtId="164" fontId="4" fillId="4" borderId="11" xfId="23" applyNumberFormat="1" applyFont="1" applyFill="1" applyBorder="1" applyAlignment="1">
      <alignment/>
    </xf>
    <xf numFmtId="10" fontId="5" fillId="0" borderId="0" xfId="0" applyNumberFormat="1" applyFont="1" applyAlignment="1">
      <alignment horizontal="center"/>
    </xf>
    <xf numFmtId="165" fontId="4" fillId="0" borderId="0" xfId="23" applyNumberFormat="1" applyFont="1" applyAlignment="1">
      <alignment/>
    </xf>
    <xf numFmtId="0" fontId="3" fillId="3" borderId="13" xfId="0" applyFont="1" applyFill="1" applyBorder="1" applyAlignment="1">
      <alignment/>
    </xf>
    <xf numFmtId="164" fontId="3" fillId="3" borderId="11" xfId="23" applyNumberFormat="1" applyFont="1" applyFill="1" applyBorder="1" applyAlignment="1">
      <alignment/>
    </xf>
    <xf numFmtId="10" fontId="6" fillId="0" borderId="0" xfId="0" applyNumberFormat="1" applyFont="1" applyAlignment="1">
      <alignment horizontal="center"/>
    </xf>
    <xf numFmtId="164" fontId="4" fillId="0" borderId="0" xfId="23" applyNumberFormat="1" applyFont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4" fontId="14" fillId="0" borderId="0" xfId="23" applyNumberFormat="1" applyFont="1" applyBorder="1" applyAlignment="1">
      <alignment horizontal="center"/>
    </xf>
    <xf numFmtId="164" fontId="4" fillId="0" borderId="0" xfId="23" applyNumberFormat="1" applyFont="1" applyBorder="1" applyAlignment="1">
      <alignment horizontal="center"/>
    </xf>
    <xf numFmtId="10" fontId="4" fillId="0" borderId="0" xfId="2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14" fillId="0" borderId="0" xfId="23" applyNumberFormat="1" applyFont="1" applyBorder="1" applyAlignment="1">
      <alignment/>
    </xf>
    <xf numFmtId="164" fontId="14" fillId="0" borderId="0" xfId="23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10" fontId="14" fillId="0" borderId="0" xfId="23" applyNumberFormat="1" applyFont="1" applyBorder="1" applyAlignment="1">
      <alignment/>
    </xf>
    <xf numFmtId="0" fontId="22" fillId="0" borderId="0" xfId="22" applyFont="1" applyBorder="1">
      <alignment/>
      <protection/>
    </xf>
    <xf numFmtId="0" fontId="23" fillId="0" borderId="0" xfId="27" applyFont="1" applyBorder="1" applyAlignment="1">
      <alignment horizontal="center" wrapText="1"/>
      <protection/>
    </xf>
    <xf numFmtId="0" fontId="23" fillId="0" borderId="0" xfId="22" applyFont="1" applyBorder="1" applyAlignment="1">
      <alignment horizontal="center"/>
      <protection/>
    </xf>
    <xf numFmtId="0" fontId="20" fillId="0" borderId="0" xfId="22">
      <alignment/>
      <protection/>
    </xf>
    <xf numFmtId="49" fontId="0" fillId="0" borderId="0" xfId="24" applyNumberFormat="1" applyFont="1" applyAlignment="1">
      <alignment/>
    </xf>
    <xf numFmtId="0" fontId="0" fillId="0" borderId="0" xfId="22" applyFont="1">
      <alignment/>
      <protection/>
    </xf>
    <xf numFmtId="1" fontId="0" fillId="0" borderId="0" xfId="26" applyNumberFormat="1" applyFont="1" applyAlignment="1">
      <alignment/>
    </xf>
    <xf numFmtId="49" fontId="0" fillId="0" borderId="0" xfId="24" applyNumberFormat="1" applyFont="1" applyAlignment="1">
      <alignment horizontal="left"/>
    </xf>
    <xf numFmtId="0" fontId="0" fillId="0" borderId="0" xfId="21" applyFont="1" applyBorder="1" applyAlignment="1">
      <alignment wrapText="1"/>
      <protection/>
    </xf>
    <xf numFmtId="49" fontId="0" fillId="0" borderId="0" xfId="22" applyNumberFormat="1" applyFont="1" applyAlignment="1">
      <alignment horizontal="left"/>
      <protection/>
    </xf>
    <xf numFmtId="0" fontId="0" fillId="0" borderId="0" xfId="24" applyFont="1" applyAlignment="1">
      <alignment/>
    </xf>
    <xf numFmtId="4" fontId="0" fillId="0" borderId="0" xfId="26" applyFont="1" applyAlignment="1">
      <alignment/>
    </xf>
    <xf numFmtId="0" fontId="0" fillId="0" borderId="0" xfId="24" applyFont="1" applyAlignment="1">
      <alignment horizontal="left"/>
    </xf>
    <xf numFmtId="0" fontId="0" fillId="0" borderId="0" xfId="24" applyFont="1" applyBorder="1" applyAlignment="1">
      <alignment/>
    </xf>
    <xf numFmtId="0" fontId="0" fillId="0" borderId="0" xfId="22" applyFont="1" applyBorder="1">
      <alignment/>
      <protection/>
    </xf>
    <xf numFmtId="0" fontId="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" fontId="20" fillId="0" borderId="0" xfId="22" applyNumberFormat="1">
      <alignment/>
      <protection/>
    </xf>
    <xf numFmtId="1" fontId="0" fillId="0" borderId="0" xfId="22" applyNumberFormat="1" applyFont="1">
      <alignment/>
      <protection/>
    </xf>
    <xf numFmtId="0" fontId="3" fillId="0" borderId="0" xfId="0" applyFont="1" applyFill="1" applyBorder="1" applyAlignment="1">
      <alignment/>
    </xf>
    <xf numFmtId="164" fontId="3" fillId="0" borderId="0" xfId="23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5" borderId="1" xfId="22" applyFont="1" applyFill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UERY" xfId="21"/>
    <cellStyle name="Normal_Sheet1" xfId="22"/>
    <cellStyle name="Percent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371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sheet only lists the net overhead rates to be published.  
Source is tab "Summary".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NTRO~1\LOCALS~1\Temp\benefit_rate_calculation_020807%20breakout%20ad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ummarySchedules"/>
      <sheetName val="cash_liab_analysis_093006"/>
      <sheetName val="cashflow_projection_07_08"/>
      <sheetName val="pers_cash_projection"/>
      <sheetName val="rate_stabilization_DR_CR"/>
      <sheetName val="fy08_RF_Proposed_Rates"/>
      <sheetName val="Components 07-08"/>
      <sheetName val="Distribution 07-08 Final"/>
      <sheetName val="fy08_summary_bnft_projection"/>
      <sheetName val="fy08_bnft_proj_by_component"/>
      <sheetName val="fy08_salary_projection"/>
      <sheetName val="AU05_Headcount"/>
      <sheetName val="FY08_HR_Cost_Estimate"/>
      <sheetName val="fy07_HR Cost Estimate"/>
      <sheetName val="UNIV_HS_06_Rates"/>
      <sheetName val="RF_06_Rates"/>
      <sheetName val="RF_590000_FY06_Exp"/>
      <sheetName val="RF_590000_FY05_Exp"/>
      <sheetName val="FY06_Alloc_Actual_Bnft_Cost"/>
      <sheetName val="FY06_Actuals_Summary"/>
      <sheetName val="fy06_charges_heads_salary"/>
      <sheetName val="fy05_charges_heads_salary"/>
      <sheetName val="fy05_bnft_charge_detail"/>
      <sheetName val="RF_VacSick_06"/>
      <sheetName val="RF_VacSick_ERI"/>
      <sheetName val="Headcount 10_04"/>
    </sheetNames>
    <sheetDataSet>
      <sheetData sheetId="9">
        <row r="10">
          <cell r="D10">
            <v>320158980.5551277</v>
          </cell>
          <cell r="F10">
            <v>377740079.20503306</v>
          </cell>
          <cell r="H10">
            <v>126049402.4710718</v>
          </cell>
          <cell r="J10">
            <v>84616725.3953278</v>
          </cell>
          <cell r="L10">
            <v>36707229.30975914</v>
          </cell>
          <cell r="N10">
            <v>595213.9750519479</v>
          </cell>
          <cell r="P10">
            <v>95375262.85419342</v>
          </cell>
        </row>
        <row r="15">
          <cell r="D15">
            <v>44820086.17836365</v>
          </cell>
          <cell r="J15">
            <v>11845767.742555937</v>
          </cell>
        </row>
        <row r="16">
          <cell r="F16">
            <v>53233020.6619693</v>
          </cell>
          <cell r="H16">
            <v>17763512.043235794</v>
          </cell>
        </row>
        <row r="17">
          <cell r="D17">
            <v>4202465.8896254</v>
          </cell>
          <cell r="F17">
            <v>4958286.021685435</v>
          </cell>
          <cell r="H17">
            <v>1654547.7292995425</v>
          </cell>
          <cell r="J17">
            <v>1110694.7603002954</v>
          </cell>
        </row>
        <row r="18">
          <cell r="D18">
            <v>1370520.636970766</v>
          </cell>
          <cell r="F18">
            <v>1617010.939577025</v>
          </cell>
          <cell r="H18">
            <v>539586.0115024686</v>
          </cell>
        </row>
        <row r="19">
          <cell r="D19">
            <v>1031881.4748619316</v>
          </cell>
          <cell r="F19">
            <v>1217466.988958744</v>
          </cell>
          <cell r="H19">
            <v>406260.79924976075</v>
          </cell>
        </row>
        <row r="20">
          <cell r="D20">
            <v>158694.32782183946</v>
          </cell>
          <cell r="F20">
            <v>187235.7534899423</v>
          </cell>
          <cell r="H20">
            <v>62479.35061139696</v>
          </cell>
          <cell r="J20">
            <v>41942.26985547431</v>
          </cell>
        </row>
        <row r="21">
          <cell r="D21">
            <v>2551239.725318276</v>
          </cell>
          <cell r="F21">
            <v>3010084.222037974</v>
          </cell>
          <cell r="H21">
            <v>1004445.4863619147</v>
          </cell>
          <cell r="J21">
            <v>674282.3545995657</v>
          </cell>
          <cell r="L21">
            <v>292507.6206172502</v>
          </cell>
          <cell r="P21">
            <v>760013.5376005578</v>
          </cell>
        </row>
        <row r="23">
          <cell r="D23">
            <v>342274.6474420587</v>
          </cell>
          <cell r="F23">
            <v>403833.283734409</v>
          </cell>
          <cell r="H23">
            <v>134756.53475739202</v>
          </cell>
          <cell r="J23">
            <v>90461.80682537616</v>
          </cell>
          <cell r="L23">
            <v>39242.859746704016</v>
          </cell>
          <cell r="P23">
            <v>101963.51328802323</v>
          </cell>
        </row>
        <row r="24">
          <cell r="P24">
            <v>8798269.80639217</v>
          </cell>
        </row>
        <row r="25">
          <cell r="D25">
            <v>28250053.52835973</v>
          </cell>
          <cell r="F25">
            <v>49248447.83280324</v>
          </cell>
          <cell r="H25">
            <v>25204484.888783954</v>
          </cell>
          <cell r="N25">
            <v>19235.17035521543</v>
          </cell>
        </row>
        <row r="26">
          <cell r="D26">
            <v>372340.8652441343</v>
          </cell>
          <cell r="F26">
            <v>649103.5374353599</v>
          </cell>
          <cell r="H26">
            <v>332199.7143156359</v>
          </cell>
          <cell r="N26">
            <v>253.52305849577914</v>
          </cell>
        </row>
        <row r="27">
          <cell r="D27">
            <v>2125397.450594852</v>
          </cell>
          <cell r="F27">
            <v>3705215.119840912</v>
          </cell>
          <cell r="H27">
            <v>1896263.590169851</v>
          </cell>
          <cell r="N27">
            <v>1447.161223736849</v>
          </cell>
        </row>
        <row r="28">
          <cell r="D28">
            <v>1562851.5839484315</v>
          </cell>
          <cell r="F28">
            <v>2724526.331436201</v>
          </cell>
          <cell r="H28">
            <v>1394364.4068318848</v>
          </cell>
          <cell r="N28">
            <v>1064.129539683453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57421875" style="4" customWidth="1"/>
    <col min="2" max="2" width="19.00390625" style="4" bestFit="1" customWidth="1"/>
    <col min="3" max="3" width="10.57421875" style="4" customWidth="1"/>
    <col min="4" max="4" width="8.57421875" style="4" customWidth="1"/>
    <col min="5" max="5" width="17.28125" style="4" hidden="1" customWidth="1"/>
    <col min="6" max="6" width="3.7109375" style="4" customWidth="1"/>
    <col min="7" max="7" width="15.140625" style="4" customWidth="1"/>
    <col min="8" max="8" width="3.8515625" style="4" hidden="1" customWidth="1"/>
    <col min="9" max="9" width="12.28125" style="33" hidden="1" customWidth="1"/>
    <col min="10" max="10" width="3.7109375" style="33" hidden="1" customWidth="1"/>
    <col min="11" max="11" width="14.8515625" style="4" hidden="1" customWidth="1"/>
    <col min="12" max="12" width="3.00390625" style="4" hidden="1" customWidth="1"/>
    <col min="13" max="13" width="20.140625" style="4" customWidth="1"/>
    <col min="14" max="14" width="1.8515625" style="4" customWidth="1"/>
    <col min="15" max="21" width="9.140625" style="4" customWidth="1"/>
    <col min="22" max="22" width="15.28125" style="4" bestFit="1" customWidth="1"/>
    <col min="23" max="16384" width="9.140625" style="4" customWidth="1"/>
  </cols>
  <sheetData>
    <row r="1" ht="7.5" customHeight="1"/>
    <row r="2" spans="2:13" ht="21">
      <c r="B2" s="71" t="s">
        <v>41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24">
      <c r="B3" s="71" t="s">
        <v>160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9:10" ht="15.75">
      <c r="I4" s="4"/>
      <c r="J4" s="4"/>
    </row>
    <row r="5" spans="5:13" ht="18">
      <c r="E5" s="34" t="s">
        <v>42</v>
      </c>
      <c r="G5" s="34"/>
      <c r="I5" s="4"/>
      <c r="J5" s="4"/>
      <c r="M5" s="34" t="s">
        <v>161</v>
      </c>
    </row>
    <row r="6" spans="4:13" ht="16.5">
      <c r="D6" s="35"/>
      <c r="E6" s="36" t="s">
        <v>43</v>
      </c>
      <c r="G6" s="36"/>
      <c r="I6" s="36" t="s">
        <v>44</v>
      </c>
      <c r="K6" s="36" t="s">
        <v>45</v>
      </c>
      <c r="L6" s="36"/>
      <c r="M6" s="36" t="s">
        <v>46</v>
      </c>
    </row>
    <row r="7" spans="2:13" ht="18.75">
      <c r="B7" s="37" t="s">
        <v>47</v>
      </c>
      <c r="D7" s="35"/>
      <c r="E7" s="34" t="s">
        <v>45</v>
      </c>
      <c r="G7" s="34"/>
      <c r="I7" s="34" t="s">
        <v>48</v>
      </c>
      <c r="K7" s="34" t="s">
        <v>49</v>
      </c>
      <c r="L7" s="34"/>
      <c r="M7" s="34" t="s">
        <v>45</v>
      </c>
    </row>
    <row r="8" spans="4:12" ht="8.25" customHeight="1">
      <c r="D8" s="35"/>
      <c r="E8" s="38"/>
      <c r="G8" s="33"/>
      <c r="K8" s="33"/>
      <c r="L8" s="33"/>
    </row>
    <row r="9" spans="2:13" ht="16.5">
      <c r="B9" s="39" t="s">
        <v>1</v>
      </c>
      <c r="C9" s="39" t="s">
        <v>50</v>
      </c>
      <c r="D9" s="35"/>
      <c r="E9" s="40">
        <v>0.26</v>
      </c>
      <c r="F9" s="40"/>
      <c r="G9" s="41"/>
      <c r="I9" s="41">
        <v>-0.008000000000000007</v>
      </c>
      <c r="K9" s="41">
        <v>-0.03</v>
      </c>
      <c r="L9" s="41"/>
      <c r="M9" s="41">
        <v>0.271</v>
      </c>
    </row>
    <row r="10" spans="2:13" ht="16.5">
      <c r="B10" s="39" t="s">
        <v>2</v>
      </c>
      <c r="C10" s="39" t="s">
        <v>51</v>
      </c>
      <c r="D10" s="35"/>
      <c r="E10" s="40">
        <v>0.292</v>
      </c>
      <c r="F10" s="40"/>
      <c r="G10" s="41"/>
      <c r="I10" s="41">
        <v>-0.01</v>
      </c>
      <c r="K10" s="41">
        <v>-0.033</v>
      </c>
      <c r="L10" s="41"/>
      <c r="M10" s="41">
        <v>0.32</v>
      </c>
    </row>
    <row r="11" spans="2:13" ht="16.5">
      <c r="B11" s="39" t="s">
        <v>3</v>
      </c>
      <c r="C11" s="39" t="s">
        <v>52</v>
      </c>
      <c r="D11" s="35"/>
      <c r="E11" s="40">
        <v>0.367</v>
      </c>
      <c r="F11" s="40"/>
      <c r="G11" s="41"/>
      <c r="I11" s="41">
        <v>-0.005</v>
      </c>
      <c r="K11" s="41">
        <v>-0.013</v>
      </c>
      <c r="L11" s="41"/>
      <c r="M11" s="41">
        <v>0.4</v>
      </c>
    </row>
    <row r="12" spans="2:13" ht="16.5">
      <c r="B12" s="39" t="s">
        <v>4</v>
      </c>
      <c r="C12" s="39" t="s">
        <v>53</v>
      </c>
      <c r="D12" s="35"/>
      <c r="E12" s="40">
        <v>0.148</v>
      </c>
      <c r="F12" s="40"/>
      <c r="G12" s="41"/>
      <c r="I12" s="41">
        <v>-0.008000000000000007</v>
      </c>
      <c r="K12" s="41">
        <v>-0.051</v>
      </c>
      <c r="L12" s="41"/>
      <c r="M12" s="41">
        <v>0.163</v>
      </c>
    </row>
    <row r="13" spans="2:13" ht="16.5">
      <c r="B13" s="39" t="s">
        <v>5</v>
      </c>
      <c r="C13" s="39" t="s">
        <v>54</v>
      </c>
      <c r="D13" s="35"/>
      <c r="E13" s="40">
        <v>0.014000000000000002</v>
      </c>
      <c r="F13" s="40"/>
      <c r="G13" s="41"/>
      <c r="I13" s="41">
        <v>0</v>
      </c>
      <c r="K13" s="41">
        <v>0</v>
      </c>
      <c r="L13" s="41"/>
      <c r="M13" s="41">
        <v>0.009</v>
      </c>
    </row>
    <row r="14" spans="2:13" ht="16.5">
      <c r="B14" s="39" t="s">
        <v>6</v>
      </c>
      <c r="C14" s="39" t="s">
        <v>55</v>
      </c>
      <c r="D14" s="35"/>
      <c r="E14" s="40">
        <v>0.044000000000000004</v>
      </c>
      <c r="F14" s="40"/>
      <c r="G14" s="41"/>
      <c r="I14" s="41">
        <v>0.0020000000000000018</v>
      </c>
      <c r="K14" s="41">
        <v>0.048</v>
      </c>
      <c r="L14" s="41"/>
      <c r="M14" s="41">
        <v>0.037</v>
      </c>
    </row>
    <row r="15" spans="2:13" ht="16.5">
      <c r="B15" s="39" t="s">
        <v>7</v>
      </c>
      <c r="C15" s="39" t="s">
        <v>56</v>
      </c>
      <c r="D15" s="35"/>
      <c r="E15" s="40">
        <v>0.1</v>
      </c>
      <c r="F15" s="40"/>
      <c r="G15" s="41"/>
      <c r="H15" s="41"/>
      <c r="I15" s="41">
        <v>0.029000000000000012</v>
      </c>
      <c r="K15" s="41">
        <v>0.408</v>
      </c>
      <c r="L15" s="41"/>
      <c r="M15" s="41">
        <v>0.112</v>
      </c>
    </row>
    <row r="16" spans="2:13" ht="16.5">
      <c r="B16" s="39"/>
      <c r="C16" s="39"/>
      <c r="E16" s="41"/>
      <c r="F16" s="40"/>
      <c r="G16" s="41"/>
      <c r="I16" s="41"/>
      <c r="K16" s="42"/>
      <c r="L16" s="42"/>
      <c r="M16" s="41"/>
    </row>
    <row r="17" spans="2:13" ht="18">
      <c r="B17" s="43"/>
      <c r="D17" s="35"/>
      <c r="E17" s="34" t="s">
        <v>42</v>
      </c>
      <c r="G17" s="34"/>
      <c r="I17" s="41"/>
      <c r="K17" s="33"/>
      <c r="L17" s="33"/>
      <c r="M17" s="34" t="s">
        <v>161</v>
      </c>
    </row>
    <row r="18" spans="2:13" ht="16.5">
      <c r="B18" s="43"/>
      <c r="D18" s="35"/>
      <c r="E18" s="36" t="s">
        <v>43</v>
      </c>
      <c r="F18" s="36"/>
      <c r="G18" s="36"/>
      <c r="I18" s="36" t="s">
        <v>44</v>
      </c>
      <c r="K18" s="36" t="s">
        <v>45</v>
      </c>
      <c r="L18" s="36"/>
      <c r="M18" s="36" t="s">
        <v>46</v>
      </c>
    </row>
    <row r="19" spans="2:13" ht="16.5">
      <c r="B19" s="44" t="s">
        <v>57</v>
      </c>
      <c r="D19" s="35"/>
      <c r="E19" s="34" t="s">
        <v>45</v>
      </c>
      <c r="F19" s="34"/>
      <c r="G19" s="34"/>
      <c r="I19" s="34" t="s">
        <v>48</v>
      </c>
      <c r="K19" s="34" t="s">
        <v>49</v>
      </c>
      <c r="L19" s="34"/>
      <c r="M19" s="34" t="s">
        <v>45</v>
      </c>
    </row>
    <row r="20" spans="4:13" ht="8.25" customHeight="1">
      <c r="D20" s="35"/>
      <c r="E20" s="38"/>
      <c r="F20" s="38"/>
      <c r="G20" s="33"/>
      <c r="I20" s="41"/>
      <c r="K20" s="33"/>
      <c r="L20" s="33"/>
      <c r="M20" s="41"/>
    </row>
    <row r="21" spans="2:13" ht="16.5">
      <c r="B21" s="39" t="s">
        <v>34</v>
      </c>
      <c r="C21" s="39" t="s">
        <v>50</v>
      </c>
      <c r="D21" s="45"/>
      <c r="E21" s="46">
        <v>0.311</v>
      </c>
      <c r="F21" s="40"/>
      <c r="G21" s="41"/>
      <c r="I21" s="41">
        <v>-0.01</v>
      </c>
      <c r="K21" s="41">
        <v>-0.031</v>
      </c>
      <c r="L21" s="41"/>
      <c r="M21" s="41">
        <v>0.338</v>
      </c>
    </row>
    <row r="22" spans="2:13" ht="16.5">
      <c r="B22" s="39" t="s">
        <v>35</v>
      </c>
      <c r="C22" s="39" t="s">
        <v>51</v>
      </c>
      <c r="D22" s="35"/>
      <c r="E22" s="46">
        <v>0.257</v>
      </c>
      <c r="F22" s="40"/>
      <c r="G22" s="41"/>
      <c r="I22" s="41">
        <v>-0.02</v>
      </c>
      <c r="K22" s="41">
        <v>-0.072</v>
      </c>
      <c r="L22" s="41"/>
      <c r="M22" s="41">
        <v>0.288</v>
      </c>
    </row>
    <row r="23" spans="2:13" ht="16.5">
      <c r="B23" s="39" t="s">
        <v>36</v>
      </c>
      <c r="C23" s="39" t="s">
        <v>52</v>
      </c>
      <c r="D23" s="35"/>
      <c r="E23" s="46">
        <v>0.353</v>
      </c>
      <c r="F23" s="40"/>
      <c r="G23" s="41"/>
      <c r="I23" s="41">
        <v>-0.039000000000000035</v>
      </c>
      <c r="K23" s="41">
        <v>-0.099</v>
      </c>
      <c r="L23" s="41"/>
      <c r="M23" s="41">
        <v>0.407</v>
      </c>
    </row>
    <row r="24" spans="2:13" ht="16.5">
      <c r="B24" s="39" t="s">
        <v>37</v>
      </c>
      <c r="C24" s="39" t="s">
        <v>53</v>
      </c>
      <c r="D24" s="35"/>
      <c r="E24" s="46">
        <v>0.149</v>
      </c>
      <c r="F24" s="40"/>
      <c r="G24" s="41"/>
      <c r="I24" s="41">
        <v>-0.007000000000000006</v>
      </c>
      <c r="K24" s="41">
        <v>-0.045</v>
      </c>
      <c r="L24" s="41"/>
      <c r="M24" s="41">
        <v>0.163</v>
      </c>
    </row>
    <row r="25" spans="2:13" ht="16.5">
      <c r="B25" s="39" t="s">
        <v>38</v>
      </c>
      <c r="C25" s="39" t="s">
        <v>54</v>
      </c>
      <c r="D25" s="35"/>
      <c r="E25" s="46">
        <v>0.014000000000000002</v>
      </c>
      <c r="F25" s="40"/>
      <c r="G25" s="41"/>
      <c r="I25" s="41">
        <v>0</v>
      </c>
      <c r="K25" s="41">
        <v>0</v>
      </c>
      <c r="L25" s="41"/>
      <c r="M25" s="41">
        <v>0.009</v>
      </c>
    </row>
    <row r="26" spans="2:13" ht="16.5">
      <c r="B26" s="39" t="s">
        <v>39</v>
      </c>
      <c r="C26" s="39" t="s">
        <v>55</v>
      </c>
      <c r="D26" s="35"/>
      <c r="E26" s="40">
        <v>0.044000000000000004</v>
      </c>
      <c r="F26" s="40"/>
      <c r="G26" s="41"/>
      <c r="I26" s="41">
        <v>0.0020000000000000018</v>
      </c>
      <c r="K26" s="41">
        <v>0.048</v>
      </c>
      <c r="L26" s="41"/>
      <c r="M26" s="41">
        <v>0.037</v>
      </c>
    </row>
    <row r="27" spans="2:13" ht="16.5">
      <c r="B27" s="39" t="s">
        <v>40</v>
      </c>
      <c r="C27" s="39" t="s">
        <v>56</v>
      </c>
      <c r="D27" s="35"/>
      <c r="E27" s="40">
        <v>0.10400000000000001</v>
      </c>
      <c r="F27" s="40"/>
      <c r="G27" s="41"/>
      <c r="I27" s="41">
        <v>0.03</v>
      </c>
      <c r="K27" s="41">
        <v>0.405</v>
      </c>
      <c r="L27" s="41"/>
      <c r="M27" s="41">
        <v>0.101</v>
      </c>
    </row>
    <row r="28" spans="2:13" ht="16.5">
      <c r="B28" s="39"/>
      <c r="C28" s="39"/>
      <c r="D28" s="35"/>
      <c r="E28" s="40"/>
      <c r="F28" s="40"/>
      <c r="G28" s="41"/>
      <c r="I28" s="41"/>
      <c r="K28" s="41"/>
      <c r="L28" s="41"/>
      <c r="M28" s="41"/>
    </row>
    <row r="29" spans="2:13" ht="18">
      <c r="B29" s="39"/>
      <c r="D29" s="35"/>
      <c r="F29" s="40"/>
      <c r="G29" s="41"/>
      <c r="I29" s="41"/>
      <c r="K29" s="42"/>
      <c r="L29" s="42"/>
      <c r="M29" s="34" t="s">
        <v>162</v>
      </c>
    </row>
    <row r="30" spans="2:13" ht="16.5">
      <c r="B30" s="39"/>
      <c r="C30" s="39"/>
      <c r="D30" s="35"/>
      <c r="E30" s="40"/>
      <c r="F30" s="40"/>
      <c r="G30" s="41"/>
      <c r="I30" s="41"/>
      <c r="K30" s="42"/>
      <c r="L30" s="42"/>
      <c r="M30" s="36" t="s">
        <v>46</v>
      </c>
    </row>
    <row r="31" spans="2:13" ht="18">
      <c r="B31" s="44" t="s">
        <v>58</v>
      </c>
      <c r="D31" s="47"/>
      <c r="E31" s="34" t="s">
        <v>45</v>
      </c>
      <c r="F31" s="34"/>
      <c r="G31" s="34"/>
      <c r="I31" s="34" t="s">
        <v>48</v>
      </c>
      <c r="K31" s="34" t="s">
        <v>49</v>
      </c>
      <c r="L31" s="34"/>
      <c r="M31" s="34" t="s">
        <v>45</v>
      </c>
    </row>
    <row r="32" spans="4:13" ht="8.25" customHeight="1">
      <c r="D32" s="35"/>
      <c r="E32" s="38"/>
      <c r="F32" s="38"/>
      <c r="G32" s="33"/>
      <c r="I32" s="41"/>
      <c r="K32" s="33"/>
      <c r="L32" s="33"/>
      <c r="M32" s="41"/>
    </row>
    <row r="33" spans="2:13" ht="16.5" customHeight="1">
      <c r="B33" s="39" t="s">
        <v>1</v>
      </c>
      <c r="C33" s="39" t="s">
        <v>50</v>
      </c>
      <c r="D33" s="45"/>
      <c r="E33" s="46">
        <v>0.311</v>
      </c>
      <c r="F33" s="40"/>
      <c r="G33" s="41"/>
      <c r="I33" s="41">
        <v>-0.01</v>
      </c>
      <c r="K33" s="41">
        <v>-0.031</v>
      </c>
      <c r="L33" s="41"/>
      <c r="M33" s="40">
        <v>0.235</v>
      </c>
    </row>
    <row r="34" spans="2:13" ht="16.5">
      <c r="B34" s="39" t="s">
        <v>2</v>
      </c>
      <c r="C34" s="39" t="s">
        <v>59</v>
      </c>
      <c r="D34" s="35"/>
      <c r="E34" s="46">
        <v>0.257</v>
      </c>
      <c r="F34" s="40"/>
      <c r="G34" s="41"/>
      <c r="I34" s="41">
        <v>-0.02</v>
      </c>
      <c r="K34" s="41">
        <v>-0.072</v>
      </c>
      <c r="L34" s="41"/>
      <c r="M34" s="40">
        <v>0.345</v>
      </c>
    </row>
    <row r="35" spans="2:13" ht="16.5">
      <c r="B35" s="39" t="s">
        <v>3</v>
      </c>
      <c r="C35" s="39" t="s">
        <v>52</v>
      </c>
      <c r="D35" s="35"/>
      <c r="E35" s="46">
        <v>0.353</v>
      </c>
      <c r="F35" s="40"/>
      <c r="G35" s="41"/>
      <c r="I35" s="41">
        <v>-0.039000000000000035</v>
      </c>
      <c r="K35" s="41">
        <v>-0.099</v>
      </c>
      <c r="L35" s="41"/>
      <c r="M35" s="40">
        <v>0.33</v>
      </c>
    </row>
    <row r="36" spans="2:13" ht="16.5">
      <c r="B36" s="39" t="s">
        <v>4</v>
      </c>
      <c r="C36" s="39" t="s">
        <v>53</v>
      </c>
      <c r="D36" s="35"/>
      <c r="E36" s="46">
        <v>0.149</v>
      </c>
      <c r="F36" s="40"/>
      <c r="G36" s="41"/>
      <c r="I36" s="41">
        <v>-0.007000000000000006</v>
      </c>
      <c r="K36" s="41">
        <v>-0.045</v>
      </c>
      <c r="L36" s="41"/>
      <c r="M36" s="40">
        <v>0.14</v>
      </c>
    </row>
    <row r="37" spans="2:13" ht="16.5">
      <c r="B37" s="39" t="s">
        <v>5</v>
      </c>
      <c r="C37" s="39" t="s">
        <v>60</v>
      </c>
      <c r="D37" s="35"/>
      <c r="E37" s="46">
        <v>0.014000000000000002</v>
      </c>
      <c r="F37" s="40"/>
      <c r="G37" s="41"/>
      <c r="I37" s="41">
        <v>0</v>
      </c>
      <c r="K37" s="41">
        <v>0</v>
      </c>
      <c r="L37" s="41"/>
      <c r="M37" s="40">
        <v>0.05</v>
      </c>
    </row>
    <row r="38" spans="2:13" ht="16.5">
      <c r="B38" s="39"/>
      <c r="C38" s="39"/>
      <c r="D38" s="35"/>
      <c r="E38" s="40"/>
      <c r="F38" s="40"/>
      <c r="G38" s="41"/>
      <c r="I38" s="41"/>
      <c r="K38" s="41"/>
      <c r="L38" s="41"/>
      <c r="M38" s="41"/>
    </row>
    <row r="39" spans="2:10" ht="18">
      <c r="B39" s="48" t="s">
        <v>163</v>
      </c>
      <c r="C39" s="39"/>
      <c r="D39" s="49"/>
      <c r="I39" s="4"/>
      <c r="J39" s="4"/>
    </row>
    <row r="40" spans="2:10" ht="19.5">
      <c r="B40" s="48" t="s">
        <v>164</v>
      </c>
      <c r="D40" s="45"/>
      <c r="I40" s="4"/>
      <c r="J40" s="4"/>
    </row>
    <row r="41" spans="2:10" ht="16.5">
      <c r="B41" s="39"/>
      <c r="C41" s="39"/>
      <c r="I41" s="4"/>
      <c r="J41" s="4"/>
    </row>
    <row r="42" spans="2:10" ht="16.5">
      <c r="B42" s="39"/>
      <c r="C42" s="39"/>
      <c r="D42" s="45"/>
      <c r="I42" s="4"/>
      <c r="J42" s="4"/>
    </row>
    <row r="43" spans="2:12" ht="16.5">
      <c r="B43" s="39"/>
      <c r="C43" s="39"/>
      <c r="D43" s="45"/>
      <c r="K43" s="42"/>
      <c r="L43" s="42"/>
    </row>
    <row r="44" spans="2:12" ht="16.5">
      <c r="B44" s="39"/>
      <c r="C44" s="39"/>
      <c r="D44" s="45"/>
      <c r="K44" s="42"/>
      <c r="L44" s="42"/>
    </row>
    <row r="45" spans="2:12" ht="16.5">
      <c r="B45" s="39"/>
      <c r="C45" s="39"/>
      <c r="D45" s="45"/>
      <c r="K45" s="33"/>
      <c r="L45" s="33"/>
    </row>
    <row r="46" spans="2:12" ht="16.5">
      <c r="B46" s="39"/>
      <c r="C46" s="39"/>
      <c r="D46" s="45"/>
      <c r="K46" s="42"/>
      <c r="L46" s="42"/>
    </row>
    <row r="47" spans="2:12" ht="16.5">
      <c r="B47" s="39"/>
      <c r="C47" s="39"/>
      <c r="D47" s="45"/>
      <c r="G47" s="41"/>
      <c r="K47" s="42"/>
      <c r="L47" s="42"/>
    </row>
    <row r="48" spans="2:12" ht="16.5">
      <c r="B48" s="39"/>
      <c r="C48" s="39"/>
      <c r="D48" s="45"/>
      <c r="E48" s="40"/>
      <c r="G48" s="41"/>
      <c r="K48" s="42"/>
      <c r="L48" s="42"/>
    </row>
    <row r="49" spans="2:12" ht="16.5">
      <c r="B49" s="39"/>
      <c r="C49" s="39"/>
      <c r="D49" s="45"/>
      <c r="E49" s="40"/>
      <c r="G49" s="41"/>
      <c r="K49" s="42"/>
      <c r="L49" s="42"/>
    </row>
    <row r="50" spans="2:10" ht="16.5">
      <c r="B50" s="39"/>
      <c r="C50" s="39"/>
      <c r="D50" s="45"/>
      <c r="E50" s="40"/>
      <c r="G50" s="41"/>
      <c r="J50" s="42"/>
    </row>
    <row r="51" spans="2:10" ht="16.5">
      <c r="B51" s="39"/>
      <c r="C51" s="39"/>
      <c r="D51" s="45"/>
      <c r="E51" s="40"/>
      <c r="G51" s="41"/>
      <c r="J51" s="42"/>
    </row>
    <row r="52" spans="2:10" ht="16.5">
      <c r="B52" s="39"/>
      <c r="C52" s="39"/>
      <c r="D52" s="45"/>
      <c r="E52" s="40"/>
      <c r="G52" s="41"/>
      <c r="J52" s="42"/>
    </row>
    <row r="53" spans="2:10" ht="16.5">
      <c r="B53" s="39"/>
      <c r="C53" s="39"/>
      <c r="D53" s="45"/>
      <c r="E53" s="40"/>
      <c r="G53" s="41"/>
      <c r="J53" s="4"/>
    </row>
    <row r="54" spans="4:10" ht="16.5">
      <c r="D54" s="35"/>
      <c r="G54" s="33"/>
      <c r="I54" s="4"/>
      <c r="J54" s="4"/>
    </row>
    <row r="55" spans="4:10" ht="16.5">
      <c r="D55" s="35"/>
      <c r="G55" s="33"/>
      <c r="I55" s="4"/>
      <c r="J55" s="4"/>
    </row>
    <row r="56" spans="4:10" ht="16.5">
      <c r="D56" s="35"/>
      <c r="G56" s="33"/>
      <c r="I56" s="4"/>
      <c r="J56" s="4"/>
    </row>
    <row r="57" spans="4:10" ht="16.5">
      <c r="D57" s="35"/>
      <c r="G57" s="33"/>
      <c r="I57" s="4"/>
      <c r="J57" s="4"/>
    </row>
    <row r="58" spans="4:10" ht="16.5">
      <c r="D58" s="35"/>
      <c r="G58" s="33"/>
      <c r="I58" s="4"/>
      <c r="J58" s="4"/>
    </row>
    <row r="59" spans="4:10" ht="16.5">
      <c r="D59" s="35"/>
      <c r="G59" s="33"/>
      <c r="I59" s="4"/>
      <c r="J59" s="4"/>
    </row>
    <row r="60" spans="4:10" ht="16.5">
      <c r="D60" s="35"/>
      <c r="G60" s="33"/>
      <c r="I60" s="4"/>
      <c r="J60" s="4"/>
    </row>
    <row r="61" spans="4:10" ht="16.5">
      <c r="D61" s="35"/>
      <c r="G61" s="33"/>
      <c r="I61" s="4"/>
      <c r="J61" s="4"/>
    </row>
    <row r="62" spans="4:10" ht="16.5">
      <c r="D62" s="35"/>
      <c r="G62" s="33"/>
      <c r="I62" s="4"/>
      <c r="J62" s="4"/>
    </row>
  </sheetData>
  <mergeCells count="2">
    <mergeCell ref="B2:M2"/>
    <mergeCell ref="B3:M3"/>
  </mergeCells>
  <printOptions/>
  <pageMargins left="0.52" right="0.25" top="1" bottom="1" header="0.5" footer="0.5"/>
  <pageSetup horizontalDpi="600" verticalDpi="600" orientation="portrait" r:id="rId2"/>
  <headerFooter alignWithMargins="0">
    <oddFooter>&amp;L&amp;"Garamond,Italic"&amp;9Managed Health Care Systems&amp;C&amp;"Garamond,Regular"&amp;9&amp;D&amp;R&amp;"Garamond,Regular"&amp;9&amp;F,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zoomScale="75" zoomScaleNormal="75" workbookViewId="0" topLeftCell="A1">
      <selection activeCell="S43" sqref="S43:S44"/>
    </sheetView>
  </sheetViews>
  <sheetFormatPr defaultColWidth="12.57421875" defaultRowHeight="12.75"/>
  <cols>
    <col min="1" max="1" width="2.140625" style="2" customWidth="1"/>
    <col min="2" max="2" width="34.28125" style="2" bestFit="1" customWidth="1"/>
    <col min="3" max="3" width="19.00390625" style="2" customWidth="1"/>
    <col min="4" max="4" width="0.2890625" style="2" customWidth="1"/>
    <col min="5" max="5" width="19.00390625" style="2" customWidth="1"/>
    <col min="6" max="6" width="0.2890625" style="2" customWidth="1"/>
    <col min="7" max="7" width="19.00390625" style="2" customWidth="1"/>
    <col min="8" max="8" width="0.2890625" style="2" customWidth="1"/>
    <col min="9" max="9" width="19.00390625" style="2" customWidth="1"/>
    <col min="10" max="10" width="0.2890625" style="2" customWidth="1"/>
    <col min="11" max="11" width="19.00390625" style="2" customWidth="1"/>
    <col min="12" max="12" width="0.2890625" style="2" customWidth="1"/>
    <col min="13" max="13" width="20.421875" style="2" customWidth="1"/>
    <col min="14" max="14" width="0.2890625" style="2" customWidth="1"/>
    <col min="15" max="15" width="17.00390625" style="2" customWidth="1"/>
    <col min="16" max="16" width="8.140625" style="2" customWidth="1"/>
    <col min="17" max="16384" width="12.57421875" style="2" customWidth="1"/>
  </cols>
  <sheetData>
    <row r="1" spans="2:14" ht="15.75">
      <c r="B1" s="72" t="s">
        <v>165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2:14" ht="15.7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</row>
    <row r="3" ht="15.75">
      <c r="B3" s="3"/>
    </row>
    <row r="4" spans="2:15" ht="15.75">
      <c r="B4" s="4"/>
      <c r="C4" s="5" t="s">
        <v>1</v>
      </c>
      <c r="D4" s="6"/>
      <c r="E4" s="6" t="s">
        <v>2</v>
      </c>
      <c r="F4" s="6"/>
      <c r="G4" s="6" t="s">
        <v>3</v>
      </c>
      <c r="H4" s="6"/>
      <c r="I4" s="6" t="s">
        <v>4</v>
      </c>
      <c r="J4" s="6"/>
      <c r="K4" s="6" t="s">
        <v>5</v>
      </c>
      <c r="L4" s="6"/>
      <c r="M4" s="6" t="s">
        <v>6</v>
      </c>
      <c r="N4" s="6"/>
      <c r="O4" s="7" t="s">
        <v>7</v>
      </c>
    </row>
    <row r="5" spans="2:15" ht="15.75"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2:15" ht="15.75">
      <c r="B6" s="4"/>
      <c r="C6" s="11" t="s">
        <v>8</v>
      </c>
      <c r="D6" s="12"/>
      <c r="E6" s="12" t="s">
        <v>9</v>
      </c>
      <c r="F6" s="12"/>
      <c r="G6" s="12" t="s">
        <v>10</v>
      </c>
      <c r="H6" s="12"/>
      <c r="I6" s="12" t="s">
        <v>11</v>
      </c>
      <c r="J6" s="12"/>
      <c r="K6" s="12" t="s">
        <v>12</v>
      </c>
      <c r="L6" s="12"/>
      <c r="M6" s="12" t="s">
        <v>13</v>
      </c>
      <c r="N6" s="12"/>
      <c r="O6" s="13" t="s">
        <v>14</v>
      </c>
    </row>
    <row r="7" ht="15.75">
      <c r="B7" s="4"/>
    </row>
    <row r="8" spans="2:15" ht="15.75">
      <c r="B8" s="14" t="s">
        <v>15</v>
      </c>
      <c r="C8" s="15">
        <f>ROUND('[1]fy08_summary_bnft_projection'!D15/'[1]fy08_summary_bnft_projection'!D$10,3)</f>
        <v>0.14</v>
      </c>
      <c r="D8" s="15"/>
      <c r="E8" s="15">
        <f>ROUND('[1]fy08_summary_bnft_projection'!F15/'[1]fy08_summary_bnft_projection'!F$10,3)</f>
        <v>0</v>
      </c>
      <c r="F8" s="15"/>
      <c r="G8" s="15">
        <f>ROUND('[1]fy08_summary_bnft_projection'!H15/'[1]fy08_summary_bnft_projection'!H$10,3)</f>
        <v>0</v>
      </c>
      <c r="H8" s="15"/>
      <c r="I8" s="15">
        <f>ROUND('[1]fy08_summary_bnft_projection'!J15/'[1]fy08_summary_bnft_projection'!J$10,3)</f>
        <v>0.14</v>
      </c>
      <c r="J8" s="15"/>
      <c r="K8" s="15">
        <f>ROUND('[1]fy08_summary_bnft_projection'!L15/'[1]fy08_summary_bnft_projection'!L$10,3)</f>
        <v>0</v>
      </c>
      <c r="L8" s="15"/>
      <c r="M8" s="15">
        <f>ROUND('[1]fy08_summary_bnft_projection'!N15/'[1]fy08_summary_bnft_projection'!N$10,3)</f>
        <v>0</v>
      </c>
      <c r="N8" s="15"/>
      <c r="O8" s="15">
        <f>ROUND('[1]fy08_summary_bnft_projection'!P15/'[1]fy08_summary_bnft_projection'!P$10,3)</f>
        <v>0</v>
      </c>
    </row>
    <row r="9" spans="2:15" ht="15.75">
      <c r="B9" s="16" t="s">
        <v>16</v>
      </c>
      <c r="C9" s="15">
        <f>ROUND('[1]fy08_summary_bnft_projection'!D16/'[1]fy08_summary_bnft_projection'!D$10,3)</f>
        <v>0</v>
      </c>
      <c r="D9" s="15"/>
      <c r="E9" s="15">
        <f>ROUND('[1]fy08_summary_bnft_projection'!F16/'[1]fy08_summary_bnft_projection'!F$10,3)</f>
        <v>0.141</v>
      </c>
      <c r="F9" s="15"/>
      <c r="G9" s="15">
        <f>ROUND('[1]fy08_summary_bnft_projection'!H16/'[1]fy08_summary_bnft_projection'!H$10,3)</f>
        <v>0.141</v>
      </c>
      <c r="H9" s="15"/>
      <c r="I9" s="15">
        <f>ROUND('[1]fy08_summary_bnft_projection'!J16/'[1]fy08_summary_bnft_projection'!J$10,3)</f>
        <v>0</v>
      </c>
      <c r="J9" s="15"/>
      <c r="K9" s="15">
        <f>ROUND('[1]fy08_summary_bnft_projection'!L16/'[1]fy08_summary_bnft_projection'!L$10,3)</f>
        <v>0</v>
      </c>
      <c r="L9" s="15"/>
      <c r="M9" s="15">
        <f>ROUND('[1]fy08_summary_bnft_projection'!N16/'[1]fy08_summary_bnft_projection'!N$10,3)</f>
        <v>0</v>
      </c>
      <c r="N9" s="15"/>
      <c r="O9" s="15">
        <f>ROUND('[1]fy08_summary_bnft_projection'!P16/'[1]fy08_summary_bnft_projection'!P$10,3)</f>
        <v>0</v>
      </c>
    </row>
    <row r="10" spans="2:15" ht="15.75">
      <c r="B10" s="16" t="s">
        <v>17</v>
      </c>
      <c r="C10" s="15">
        <f>ROUND('[1]fy08_summary_bnft_projection'!D17/'[1]fy08_summary_bnft_projection'!D$10,3)</f>
        <v>0.013</v>
      </c>
      <c r="D10" s="15"/>
      <c r="E10" s="15">
        <f>ROUND('[1]fy08_summary_bnft_projection'!F17/'[1]fy08_summary_bnft_projection'!F$10,3)</f>
        <v>0.013</v>
      </c>
      <c r="F10" s="15"/>
      <c r="G10" s="15">
        <f>ROUND('[1]fy08_summary_bnft_projection'!H17/'[1]fy08_summary_bnft_projection'!H$10,3)</f>
        <v>0.013</v>
      </c>
      <c r="H10" s="15"/>
      <c r="I10" s="15">
        <f>ROUND('[1]fy08_summary_bnft_projection'!J17/'[1]fy08_summary_bnft_projection'!J$10,3)</f>
        <v>0.013</v>
      </c>
      <c r="J10" s="15"/>
      <c r="K10" s="15">
        <f>ROUND('[1]fy08_summary_bnft_projection'!L17/'[1]fy08_summary_bnft_projection'!L$10,3)</f>
        <v>0</v>
      </c>
      <c r="L10" s="15"/>
      <c r="M10" s="15">
        <f>ROUND('[1]fy08_summary_bnft_projection'!N17/'[1]fy08_summary_bnft_projection'!N$10,3)</f>
        <v>0</v>
      </c>
      <c r="N10" s="15"/>
      <c r="O10" s="15">
        <f>ROUND('[1]fy08_summary_bnft_projection'!P17/'[1]fy08_summary_bnft_projection'!P$10,3)</f>
        <v>0</v>
      </c>
    </row>
    <row r="11" spans="2:15" ht="15.75">
      <c r="B11" s="17" t="s">
        <v>18</v>
      </c>
      <c r="C11" s="18">
        <f>ROUND(0.923*C$16,3)+0.001</f>
        <v>0.083</v>
      </c>
      <c r="D11" s="18"/>
      <c r="E11" s="18">
        <f>ROUND(0.923*E$16,3)</f>
        <v>0.121</v>
      </c>
      <c r="F11" s="18"/>
      <c r="G11" s="18">
        <f>ROUND(0.923*G$16,3)-0.001</f>
        <v>0.185</v>
      </c>
      <c r="H11" s="18"/>
      <c r="I11" s="18">
        <f>ROUND(0.923*I$16,3)</f>
        <v>0.001</v>
      </c>
      <c r="J11" s="18"/>
      <c r="K11" s="18">
        <f>ROUND(0.923*K$16,3)</f>
        <v>0.001</v>
      </c>
      <c r="L11" s="18"/>
      <c r="M11" s="18">
        <f>ROUND(0.923*M$16,3)</f>
        <v>0.03</v>
      </c>
      <c r="N11" s="18"/>
      <c r="O11" s="18">
        <f>ROUND(0.923*O$16,3)</f>
        <v>0</v>
      </c>
    </row>
    <row r="12" spans="2:15" ht="15.75">
      <c r="B12" s="17" t="s">
        <v>19</v>
      </c>
      <c r="C12" s="18">
        <f>ROUND(0.039*C$16,3)</f>
        <v>0.003</v>
      </c>
      <c r="D12" s="18"/>
      <c r="E12" s="18">
        <f>ROUND(0.039*E$16,3)</f>
        <v>0.005</v>
      </c>
      <c r="F12" s="18"/>
      <c r="G12" s="18">
        <f>ROUND(0.039*G$16,3)</f>
        <v>0.008</v>
      </c>
      <c r="H12" s="18"/>
      <c r="I12" s="18">
        <f>ROUND(0.039*I$16,3)</f>
        <v>0</v>
      </c>
      <c r="J12" s="18"/>
      <c r="K12" s="18">
        <f>ROUND(0.039*K$16,3)</f>
        <v>0</v>
      </c>
      <c r="L12" s="18"/>
      <c r="M12" s="18">
        <f>ROUND(0.039*M$16,3)</f>
        <v>0.001</v>
      </c>
      <c r="N12" s="18"/>
      <c r="O12" s="18">
        <f>ROUND(0.039*O$16,3)</f>
        <v>0</v>
      </c>
    </row>
    <row r="13" spans="2:15" ht="15.75">
      <c r="B13" s="17" t="s">
        <v>20</v>
      </c>
      <c r="C13" s="18">
        <f>ROUND(0.028*C$16,3)</f>
        <v>0.002</v>
      </c>
      <c r="D13" s="18"/>
      <c r="E13" s="18">
        <f>ROUND(0.028*E$16,3)</f>
        <v>0.004</v>
      </c>
      <c r="F13" s="18"/>
      <c r="G13" s="18">
        <f>ROUND(0.028*G$16,3)</f>
        <v>0.006</v>
      </c>
      <c r="H13" s="18"/>
      <c r="I13" s="18">
        <f>ROUND(0.028*I$16,3)</f>
        <v>0</v>
      </c>
      <c r="J13" s="18"/>
      <c r="K13" s="18">
        <f>ROUND(0.028*K$16,3)</f>
        <v>0</v>
      </c>
      <c r="L13" s="18"/>
      <c r="M13" s="18">
        <f>ROUND(0.028*M$16,3)</f>
        <v>0.001</v>
      </c>
      <c r="N13" s="18"/>
      <c r="O13" s="18">
        <f>ROUND(0.028*O$16,3)</f>
        <v>0</v>
      </c>
    </row>
    <row r="14" spans="2:15" ht="15.75">
      <c r="B14" s="17" t="s">
        <v>21</v>
      </c>
      <c r="C14" s="18">
        <f>ROUND(0.01*C$16,3)</f>
        <v>0.001</v>
      </c>
      <c r="D14" s="18"/>
      <c r="E14" s="18">
        <f>ROUND(0.01*E$16,3)</f>
        <v>0.001</v>
      </c>
      <c r="F14" s="18"/>
      <c r="G14" s="18">
        <f>ROUND(0.01*G$16,3)</f>
        <v>0.002</v>
      </c>
      <c r="H14" s="18"/>
      <c r="I14" s="18">
        <f>ROUND(0.01*I$16,3)</f>
        <v>0</v>
      </c>
      <c r="J14" s="18"/>
      <c r="K14" s="18">
        <f>ROUND(0.01*K$16,3)</f>
        <v>0</v>
      </c>
      <c r="L14" s="18"/>
      <c r="M14" s="18">
        <f>ROUND(0.01*M$16,3)</f>
        <v>0</v>
      </c>
      <c r="N14" s="18"/>
      <c r="O14" s="18">
        <f>ROUND(0.01*O$16,3)</f>
        <v>0</v>
      </c>
    </row>
    <row r="15" spans="2:15" ht="15.75" hidden="1">
      <c r="B15" s="17"/>
      <c r="C15" s="18">
        <f>SUM(C11:C14)</f>
        <v>0.08900000000000001</v>
      </c>
      <c r="D15" s="18"/>
      <c r="E15" s="18">
        <f>SUM(E11:E14)</f>
        <v>0.131</v>
      </c>
      <c r="F15" s="18"/>
      <c r="G15" s="18">
        <f>SUM(G11:G14)</f>
        <v>0.201</v>
      </c>
      <c r="H15" s="18"/>
      <c r="I15" s="18">
        <f>SUM(I11:I14)</f>
        <v>0.001</v>
      </c>
      <c r="J15" s="18"/>
      <c r="K15" s="18">
        <f>SUM(K11:K14)</f>
        <v>0.001</v>
      </c>
      <c r="L15" s="18"/>
      <c r="M15" s="18">
        <f>SUM(M11:M14)</f>
        <v>0.032</v>
      </c>
      <c r="N15" s="18"/>
      <c r="O15" s="18">
        <f>SUM(O11:O14)</f>
        <v>0</v>
      </c>
    </row>
    <row r="16" spans="2:15" ht="15.75">
      <c r="B16" s="16" t="s">
        <v>22</v>
      </c>
      <c r="C16" s="15">
        <f>ROUND(('[1]fy08_summary_bnft_projection'!D23+'[1]fy08_summary_bnft_projection'!D25)/'[1]fy08_summary_bnft_projection'!D$10,3)</f>
        <v>0.089</v>
      </c>
      <c r="D16" s="15"/>
      <c r="E16" s="15">
        <f>ROUND(('[1]fy08_summary_bnft_projection'!F23+'[1]fy08_summary_bnft_projection'!F25)/'[1]fy08_summary_bnft_projection'!F$10,3)</f>
        <v>0.131</v>
      </c>
      <c r="F16" s="15"/>
      <c r="G16" s="15">
        <f>ROUND(('[1]fy08_summary_bnft_projection'!H23+'[1]fy08_summary_bnft_projection'!H25)/'[1]fy08_summary_bnft_projection'!H$10,3)</f>
        <v>0.201</v>
      </c>
      <c r="H16" s="15"/>
      <c r="I16" s="15">
        <f>ROUND(('[1]fy08_summary_bnft_projection'!J23+'[1]fy08_summary_bnft_projection'!J25)/'[1]fy08_summary_bnft_projection'!J$10,3)</f>
        <v>0.001</v>
      </c>
      <c r="J16" s="15"/>
      <c r="K16" s="15">
        <f>ROUND(('[1]fy08_summary_bnft_projection'!L23+'[1]fy08_summary_bnft_projection'!L25)/'[1]fy08_summary_bnft_projection'!L$10,3)</f>
        <v>0.001</v>
      </c>
      <c r="L16" s="15"/>
      <c r="M16" s="15">
        <f>ROUND(('[1]fy08_summary_bnft_projection'!N23+'[1]fy08_summary_bnft_projection'!N25)/'[1]fy08_summary_bnft_projection'!N$10,3)</f>
        <v>0.032</v>
      </c>
      <c r="N16" s="15"/>
      <c r="O16" s="15">
        <f>ROUND(('[1]fy08_summary_bnft_projection'!P23+'[1]fy08_summary_bnft_projection'!P25)/'[1]fy08_summary_bnft_projection'!P$10,3)-0.001</f>
        <v>0</v>
      </c>
    </row>
    <row r="17" spans="2:15" ht="15.75">
      <c r="B17" s="16" t="s">
        <v>23</v>
      </c>
      <c r="C17" s="15">
        <f>ROUND(('[1]fy08_summary_bnft_projection'!D18)/'[1]fy08_summary_bnft_projection'!D$10,3)</f>
        <v>0.004</v>
      </c>
      <c r="D17" s="15"/>
      <c r="E17" s="15">
        <f>ROUND(('[1]fy08_summary_bnft_projection'!F18)/'[1]fy08_summary_bnft_projection'!F$10,3)</f>
        <v>0.004</v>
      </c>
      <c r="F17" s="15"/>
      <c r="G17" s="15">
        <f>ROUND(('[1]fy08_summary_bnft_projection'!H18)/'[1]fy08_summary_bnft_projection'!H$10,3)</f>
        <v>0.004</v>
      </c>
      <c r="H17" s="15"/>
      <c r="I17" s="15">
        <f>ROUND(('[1]fy08_summary_bnft_projection'!J18)/'[1]fy08_summary_bnft_projection'!J$10,3)</f>
        <v>0</v>
      </c>
      <c r="J17" s="15"/>
      <c r="K17" s="15">
        <f>ROUND(('[1]fy08_summary_bnft_projection'!L18)/'[1]fy08_summary_bnft_projection'!L$10,3)</f>
        <v>0</v>
      </c>
      <c r="L17" s="15"/>
      <c r="M17" s="15">
        <f>ROUND(('[1]fy08_summary_bnft_projection'!N18)/'[1]fy08_summary_bnft_projection'!N$10,3)</f>
        <v>0</v>
      </c>
      <c r="N17" s="15"/>
      <c r="O17" s="15">
        <f>ROUND(('[1]fy08_summary_bnft_projection'!P18)/'[1]fy08_summary_bnft_projection'!P$10,3)</f>
        <v>0</v>
      </c>
    </row>
    <row r="18" spans="2:15" ht="15.75">
      <c r="B18" s="16" t="s">
        <v>24</v>
      </c>
      <c r="C18" s="15">
        <f>ROUND(('[1]fy08_summary_bnft_projection'!D19)/'[1]fy08_summary_bnft_projection'!D$10,3)</f>
        <v>0.003</v>
      </c>
      <c r="D18" s="15"/>
      <c r="E18" s="15">
        <f>ROUND(('[1]fy08_summary_bnft_projection'!F19)/'[1]fy08_summary_bnft_projection'!F$10,3)</f>
        <v>0.003</v>
      </c>
      <c r="F18" s="15"/>
      <c r="G18" s="15">
        <f>ROUND(('[1]fy08_summary_bnft_projection'!H19)/'[1]fy08_summary_bnft_projection'!H$10,3)</f>
        <v>0.003</v>
      </c>
      <c r="H18" s="15"/>
      <c r="I18" s="15">
        <f>ROUND(('[1]fy08_summary_bnft_projection'!J19)/'[1]fy08_summary_bnft_projection'!J$10,3)</f>
        <v>0</v>
      </c>
      <c r="J18" s="15"/>
      <c r="K18" s="15">
        <f>ROUND(('[1]fy08_summary_bnft_projection'!L19)/'[1]fy08_summary_bnft_projection'!L$10,3)</f>
        <v>0</v>
      </c>
      <c r="L18" s="15"/>
      <c r="M18" s="15">
        <f>ROUND(('[1]fy08_summary_bnft_projection'!N19)/'[1]fy08_summary_bnft_projection'!N$10,3)</f>
        <v>0</v>
      </c>
      <c r="N18" s="15"/>
      <c r="O18" s="15">
        <f>ROUND(('[1]fy08_summary_bnft_projection'!P19)/'[1]fy08_summary_bnft_projection'!P$10,3)</f>
        <v>0</v>
      </c>
    </row>
    <row r="19" spans="2:15" ht="15.75">
      <c r="B19" s="16" t="s">
        <v>25</v>
      </c>
      <c r="C19" s="15">
        <f>ROUND(('[1]fy08_summary_bnft_projection'!D20)/'[1]fy08_summary_bnft_projection'!D$10,3)+0.001</f>
        <v>0.001</v>
      </c>
      <c r="D19" s="15"/>
      <c r="E19" s="15">
        <f>ROUND(('[1]fy08_summary_bnft_projection'!F20)/'[1]fy08_summary_bnft_projection'!F$10,3)+0.001</f>
        <v>0.001</v>
      </c>
      <c r="F19" s="15"/>
      <c r="G19" s="15">
        <f>ROUND(('[1]fy08_summary_bnft_projection'!H20)/'[1]fy08_summary_bnft_projection'!H$10,3)+0.001</f>
        <v>0.001</v>
      </c>
      <c r="H19" s="15"/>
      <c r="I19" s="15">
        <f>ROUND(('[1]fy08_summary_bnft_projection'!J20)/'[1]fy08_summary_bnft_projection'!J$10,3)+0.001</f>
        <v>0.001</v>
      </c>
      <c r="J19" s="15"/>
      <c r="K19" s="15">
        <f>ROUND(('[1]fy08_summary_bnft_projection'!L20)/'[1]fy08_summary_bnft_projection'!L$10,3)</f>
        <v>0</v>
      </c>
      <c r="L19" s="15"/>
      <c r="M19" s="15">
        <f>ROUND(('[1]fy08_summary_bnft_projection'!N20)/'[1]fy08_summary_bnft_projection'!N$10,3)</f>
        <v>0</v>
      </c>
      <c r="N19" s="15"/>
      <c r="O19" s="15">
        <f>ROUND(('[1]fy08_summary_bnft_projection'!P20)/'[1]fy08_summary_bnft_projection'!P$10,3)</f>
        <v>0</v>
      </c>
    </row>
    <row r="20" spans="2:15" ht="15.75">
      <c r="B20" s="16" t="s">
        <v>26</v>
      </c>
      <c r="C20" s="15">
        <f>ROUND(('[1]fy08_summary_bnft_projection'!D21)/'[1]fy08_summary_bnft_projection'!D$10,3)</f>
        <v>0.008</v>
      </c>
      <c r="D20" s="15"/>
      <c r="E20" s="15">
        <f>ROUND(('[1]fy08_summary_bnft_projection'!F21)/'[1]fy08_summary_bnft_projection'!F$10,3)</f>
        <v>0.008</v>
      </c>
      <c r="F20" s="15"/>
      <c r="G20" s="15">
        <f>ROUND(('[1]fy08_summary_bnft_projection'!H21)/'[1]fy08_summary_bnft_projection'!H$10,3)</f>
        <v>0.008</v>
      </c>
      <c r="H20" s="15"/>
      <c r="I20" s="15">
        <f>ROUND(('[1]fy08_summary_bnft_projection'!J21)/'[1]fy08_summary_bnft_projection'!J$10,3)</f>
        <v>0.008</v>
      </c>
      <c r="J20" s="15"/>
      <c r="K20" s="15">
        <f>ROUND(('[1]fy08_summary_bnft_projection'!L21)/'[1]fy08_summary_bnft_projection'!L$10,3)</f>
        <v>0.008</v>
      </c>
      <c r="L20" s="15"/>
      <c r="M20" s="15">
        <f>ROUND(('[1]fy08_summary_bnft_projection'!N21)/'[1]fy08_summary_bnft_projection'!N$10,3)</f>
        <v>0</v>
      </c>
      <c r="N20" s="15"/>
      <c r="O20" s="15">
        <f>ROUND(('[1]fy08_summary_bnft_projection'!P21)/'[1]fy08_summary_bnft_projection'!P$10,3)</f>
        <v>0.008</v>
      </c>
    </row>
    <row r="21" spans="2:15" ht="15.75">
      <c r="B21" s="16" t="s">
        <v>27</v>
      </c>
      <c r="C21" s="15">
        <f>ROUND(('[1]fy08_summary_bnft_projection'!D26)/'[1]fy08_summary_bnft_projection'!D$10,3)</f>
        <v>0.001</v>
      </c>
      <c r="D21" s="15"/>
      <c r="E21" s="15">
        <f>ROUND(('[1]fy08_summary_bnft_projection'!F26)/'[1]fy08_summary_bnft_projection'!F$10,3)</f>
        <v>0.002</v>
      </c>
      <c r="F21" s="15"/>
      <c r="G21" s="15">
        <f>ROUND(('[1]fy08_summary_bnft_projection'!H26)/'[1]fy08_summary_bnft_projection'!H$10,3)</f>
        <v>0.003</v>
      </c>
      <c r="H21" s="15"/>
      <c r="I21" s="15">
        <f>ROUND(('[1]fy08_summary_bnft_projection'!J26)/'[1]fy08_summary_bnft_projection'!J$10,3)</f>
        <v>0</v>
      </c>
      <c r="J21" s="15"/>
      <c r="K21" s="15">
        <f>ROUND(('[1]fy08_summary_bnft_projection'!L26)/'[1]fy08_summary_bnft_projection'!L$10,3)</f>
        <v>0</v>
      </c>
      <c r="L21" s="15"/>
      <c r="M21" s="15">
        <f>ROUND(('[1]fy08_summary_bnft_projection'!N26)/'[1]fy08_summary_bnft_projection'!N$10,3)+0.001</f>
        <v>0.001</v>
      </c>
      <c r="N21" s="15"/>
      <c r="O21" s="15">
        <f>ROUND(('[1]fy08_summary_bnft_projection'!P26)/'[1]fy08_summary_bnft_projection'!P$10,3)</f>
        <v>0</v>
      </c>
    </row>
    <row r="22" spans="2:15" ht="15.75">
      <c r="B22" s="16" t="s">
        <v>28</v>
      </c>
      <c r="C22" s="15">
        <f>ROUND(('[1]fy08_summary_bnft_projection'!D27)/'[1]fy08_summary_bnft_projection'!D$10,3)</f>
        <v>0.007</v>
      </c>
      <c r="D22" s="15"/>
      <c r="E22" s="15">
        <f>ROUND(('[1]fy08_summary_bnft_projection'!F27)/'[1]fy08_summary_bnft_projection'!F$10,3)</f>
        <v>0.01</v>
      </c>
      <c r="F22" s="15"/>
      <c r="G22" s="15">
        <f>ROUND(('[1]fy08_summary_bnft_projection'!H27)/'[1]fy08_summary_bnft_projection'!H$10,3)</f>
        <v>0.015</v>
      </c>
      <c r="H22" s="15"/>
      <c r="I22" s="15">
        <f>ROUND(('[1]fy08_summary_bnft_projection'!J27)/'[1]fy08_summary_bnft_projection'!J$10,3)</f>
        <v>0</v>
      </c>
      <c r="J22" s="15"/>
      <c r="K22" s="15">
        <f>ROUND(('[1]fy08_summary_bnft_projection'!L27)/'[1]fy08_summary_bnft_projection'!L$10,3)</f>
        <v>0</v>
      </c>
      <c r="L22" s="15"/>
      <c r="M22" s="15">
        <f>ROUND(('[1]fy08_summary_bnft_projection'!N27)/'[1]fy08_summary_bnft_projection'!N$10,3)</f>
        <v>0.002</v>
      </c>
      <c r="N22" s="15"/>
      <c r="O22" s="15">
        <f>ROUND(('[1]fy08_summary_bnft_projection'!P27)/'[1]fy08_summary_bnft_projection'!P$10,3)</f>
        <v>0</v>
      </c>
    </row>
    <row r="23" spans="2:17" ht="15.75">
      <c r="B23" s="16" t="s">
        <v>29</v>
      </c>
      <c r="C23" s="15">
        <f>ROUND(('[1]fy08_summary_bnft_projection'!D24)/'[1]fy08_summary_bnft_projection'!D$10,3)</f>
        <v>0</v>
      </c>
      <c r="D23" s="15"/>
      <c r="E23" s="15">
        <f>ROUND(('[1]fy08_summary_bnft_projection'!F24)/'[1]fy08_summary_bnft_projection'!F$10,3)</f>
        <v>0</v>
      </c>
      <c r="F23" s="15"/>
      <c r="G23" s="15">
        <f>ROUND(('[1]fy08_summary_bnft_projection'!H24)/'[1]fy08_summary_bnft_projection'!H$10,3)</f>
        <v>0</v>
      </c>
      <c r="H23" s="15"/>
      <c r="I23" s="15">
        <f>ROUND(('[1]fy08_summary_bnft_projection'!J24)/'[1]fy08_summary_bnft_projection'!J$10,3)</f>
        <v>0</v>
      </c>
      <c r="J23" s="15"/>
      <c r="K23" s="15">
        <f>ROUND(('[1]fy08_summary_bnft_projection'!L24)/'[1]fy08_summary_bnft_projection'!L$10,3)</f>
        <v>0</v>
      </c>
      <c r="L23" s="15"/>
      <c r="M23" s="15">
        <f>ROUND(('[1]fy08_summary_bnft_projection'!N24)/'[1]fy08_summary_bnft_projection'!N$10,3)</f>
        <v>0</v>
      </c>
      <c r="N23" s="15"/>
      <c r="O23" s="15">
        <f>ROUND(('[1]fy08_summary_bnft_projection'!P24)/'[1]fy08_summary_bnft_projection'!P$10,3)+0.012</f>
        <v>0.104</v>
      </c>
      <c r="Q23" s="19"/>
    </row>
    <row r="24" spans="2:17" ht="15.75">
      <c r="B24" s="16" t="s">
        <v>30</v>
      </c>
      <c r="C24" s="15">
        <f>ROUND(('[1]fy08_summary_bnft_projection'!D28)/'[1]fy08_summary_bnft_projection'!D$10,3)</f>
        <v>0.005</v>
      </c>
      <c r="D24" s="15"/>
      <c r="E24" s="15">
        <f>ROUND(('[1]fy08_summary_bnft_projection'!F28)/'[1]fy08_summary_bnft_projection'!F$10,3)</f>
        <v>0.007</v>
      </c>
      <c r="F24" s="15"/>
      <c r="G24" s="15">
        <f>ROUND(('[1]fy08_summary_bnft_projection'!H28)/'[1]fy08_summary_bnft_projection'!H$10,3)</f>
        <v>0.011</v>
      </c>
      <c r="H24" s="15"/>
      <c r="I24" s="15">
        <f>ROUND(('[1]fy08_summary_bnft_projection'!J28)/'[1]fy08_summary_bnft_projection'!J$10,3)</f>
        <v>0</v>
      </c>
      <c r="J24" s="15"/>
      <c r="K24" s="15">
        <f>ROUND(('[1]fy08_summary_bnft_projection'!L28)/'[1]fy08_summary_bnft_projection'!L$10,3)</f>
        <v>0</v>
      </c>
      <c r="L24" s="15"/>
      <c r="M24" s="15">
        <f>ROUND(('[1]fy08_summary_bnft_projection'!N28)/'[1]fy08_summary_bnft_projection'!N$10,3)</f>
        <v>0.002</v>
      </c>
      <c r="N24" s="15"/>
      <c r="O24" s="15">
        <f>ROUND(('[1]fy08_summary_bnft_projection'!P28)/'[1]fy08_summary_bnft_projection'!P$10,3)</f>
        <v>0</v>
      </c>
      <c r="P24" s="20"/>
      <c r="Q24" s="19"/>
    </row>
    <row r="25" spans="2:17" ht="15.75">
      <c r="B25" s="21" t="s">
        <v>31</v>
      </c>
      <c r="C25" s="22">
        <f>SUM(C8:C14,C17:C24)</f>
        <v>0.2710000000000001</v>
      </c>
      <c r="D25" s="22"/>
      <c r="E25" s="22">
        <f>SUM(E8:E14,E17:E24)</f>
        <v>0.32000000000000006</v>
      </c>
      <c r="F25" s="22"/>
      <c r="G25" s="22">
        <f>SUM(G8:G14,G17:G24)</f>
        <v>0.4</v>
      </c>
      <c r="H25" s="22"/>
      <c r="I25" s="22">
        <f>SUM(I8:I14,I17:I24)</f>
        <v>0.16300000000000003</v>
      </c>
      <c r="J25" s="22"/>
      <c r="K25" s="22">
        <f>SUM(K8:K14,K17:K24)</f>
        <v>0.009000000000000001</v>
      </c>
      <c r="L25" s="22"/>
      <c r="M25" s="22">
        <f>SUM(M8:M14,M17:M24)</f>
        <v>0.037000000000000005</v>
      </c>
      <c r="N25" s="22"/>
      <c r="O25" s="22">
        <f>SUM(O8:O14,O17:O24)</f>
        <v>0.11199999999999999</v>
      </c>
      <c r="P25" s="20"/>
      <c r="Q25" s="19"/>
    </row>
    <row r="26" spans="2:17" ht="15.7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20"/>
      <c r="Q26" s="19"/>
    </row>
    <row r="27" spans="2:17" ht="15.7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20"/>
      <c r="Q27" s="19"/>
    </row>
    <row r="28" spans="2:17" ht="26.25">
      <c r="B28" s="4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0"/>
      <c r="Q28" s="19"/>
    </row>
    <row r="29" spans="2:17" s="26" customFormat="1" ht="15.75">
      <c r="B29" s="25" t="s">
        <v>32</v>
      </c>
      <c r="C29" s="22">
        <v>0.235</v>
      </c>
      <c r="D29" s="22"/>
      <c r="E29" s="22">
        <v>0.345</v>
      </c>
      <c r="F29" s="22"/>
      <c r="G29" s="22">
        <v>0.33</v>
      </c>
      <c r="H29" s="22"/>
      <c r="I29" s="22">
        <v>0.14</v>
      </c>
      <c r="J29" s="22"/>
      <c r="K29" s="22">
        <v>0.05</v>
      </c>
      <c r="L29" s="24"/>
      <c r="M29" s="24"/>
      <c r="N29" s="24"/>
      <c r="O29" s="24"/>
      <c r="Q29" s="27"/>
    </row>
    <row r="30" spans="2:17" ht="26.25">
      <c r="B30" s="4"/>
      <c r="C30" s="2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Q30" s="30"/>
    </row>
    <row r="31" spans="2:17" ht="26.25">
      <c r="B31" s="4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Q31" s="30"/>
    </row>
    <row r="32" spans="2:17" ht="15.75">
      <c r="B32" s="72" t="s">
        <v>166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9"/>
      <c r="O32" s="29"/>
      <c r="Q32" s="30"/>
    </row>
    <row r="33" spans="2:17" ht="15.75">
      <c r="B33" s="72" t="s">
        <v>33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Q33" s="27"/>
    </row>
    <row r="34" ht="15.75">
      <c r="B34" s="31"/>
    </row>
    <row r="35" spans="2:15" ht="15.75">
      <c r="B35" s="32"/>
      <c r="C35" s="5" t="s">
        <v>34</v>
      </c>
      <c r="D35" s="6"/>
      <c r="E35" s="6" t="s">
        <v>35</v>
      </c>
      <c r="F35" s="6"/>
      <c r="G35" s="6" t="s">
        <v>36</v>
      </c>
      <c r="H35" s="6"/>
      <c r="I35" s="6" t="s">
        <v>37</v>
      </c>
      <c r="J35" s="6"/>
      <c r="K35" s="6" t="s">
        <v>38</v>
      </c>
      <c r="L35" s="6"/>
      <c r="M35" s="6" t="s">
        <v>39</v>
      </c>
      <c r="N35" s="6"/>
      <c r="O35" s="7" t="s">
        <v>40</v>
      </c>
    </row>
    <row r="36" spans="2:16" ht="15.75">
      <c r="B36" s="32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29"/>
    </row>
    <row r="37" spans="2:16" ht="15.75">
      <c r="B37" s="32"/>
      <c r="C37" s="11" t="s">
        <v>8</v>
      </c>
      <c r="D37" s="12"/>
      <c r="E37" s="12" t="s">
        <v>9</v>
      </c>
      <c r="F37" s="12"/>
      <c r="G37" s="12" t="s">
        <v>10</v>
      </c>
      <c r="H37" s="12"/>
      <c r="I37" s="12" t="s">
        <v>11</v>
      </c>
      <c r="J37" s="12"/>
      <c r="K37" s="12" t="s">
        <v>12</v>
      </c>
      <c r="L37" s="12"/>
      <c r="M37" s="12" t="s">
        <v>13</v>
      </c>
      <c r="N37" s="12"/>
      <c r="O37" s="13" t="s">
        <v>14</v>
      </c>
      <c r="P37" s="29"/>
    </row>
    <row r="38" spans="2:17" ht="15.75">
      <c r="B38" s="32"/>
      <c r="P38" s="29"/>
      <c r="Q38" s="4"/>
    </row>
    <row r="39" spans="2:17" ht="15.75">
      <c r="B39" s="14" t="s">
        <v>15</v>
      </c>
      <c r="C39" s="15">
        <v>0.14</v>
      </c>
      <c r="D39" s="15"/>
      <c r="E39" s="15">
        <v>0</v>
      </c>
      <c r="F39" s="15"/>
      <c r="G39" s="15">
        <v>0</v>
      </c>
      <c r="H39" s="15"/>
      <c r="I39" s="15">
        <v>0.14</v>
      </c>
      <c r="J39" s="15"/>
      <c r="K39" s="15">
        <v>0</v>
      </c>
      <c r="L39" s="15"/>
      <c r="M39" s="15">
        <v>0</v>
      </c>
      <c r="N39" s="15"/>
      <c r="O39" s="15">
        <v>0</v>
      </c>
      <c r="P39" s="29"/>
      <c r="Q39" s="29"/>
    </row>
    <row r="40" spans="2:17" ht="15.75">
      <c r="B40" s="16" t="s">
        <v>16</v>
      </c>
      <c r="C40" s="15">
        <v>0</v>
      </c>
      <c r="D40" s="15"/>
      <c r="E40" s="15">
        <v>0.141</v>
      </c>
      <c r="F40" s="15"/>
      <c r="G40" s="15">
        <v>0.141</v>
      </c>
      <c r="H40" s="15"/>
      <c r="I40" s="15">
        <v>0</v>
      </c>
      <c r="J40" s="15"/>
      <c r="K40" s="15">
        <v>0</v>
      </c>
      <c r="L40" s="15"/>
      <c r="M40" s="15">
        <v>0</v>
      </c>
      <c r="N40" s="15"/>
      <c r="O40" s="15">
        <v>0</v>
      </c>
      <c r="P40" s="29"/>
      <c r="Q40" s="29"/>
    </row>
    <row r="41" spans="2:17" ht="15.75">
      <c r="B41" s="16" t="s">
        <v>17</v>
      </c>
      <c r="C41" s="15">
        <v>0.013</v>
      </c>
      <c r="D41" s="15"/>
      <c r="E41" s="15">
        <v>0.013</v>
      </c>
      <c r="F41" s="15"/>
      <c r="G41" s="15">
        <v>0.013</v>
      </c>
      <c r="H41" s="15"/>
      <c r="I41" s="15">
        <v>0.013</v>
      </c>
      <c r="J41" s="15"/>
      <c r="K41" s="15">
        <v>0</v>
      </c>
      <c r="L41" s="15"/>
      <c r="M41" s="15">
        <v>0</v>
      </c>
      <c r="N41" s="15"/>
      <c r="O41" s="15">
        <v>0</v>
      </c>
      <c r="P41" s="29"/>
      <c r="Q41" s="29"/>
    </row>
    <row r="42" spans="2:17" ht="15.75">
      <c r="B42" s="17" t="s">
        <v>18</v>
      </c>
      <c r="C42" s="18">
        <v>0.137</v>
      </c>
      <c r="D42" s="18"/>
      <c r="E42" s="18">
        <v>0.095</v>
      </c>
      <c r="F42" s="18"/>
      <c r="G42" s="18">
        <v>0.191</v>
      </c>
      <c r="H42" s="18"/>
      <c r="I42" s="18">
        <v>0.001</v>
      </c>
      <c r="J42" s="18"/>
      <c r="K42" s="18">
        <v>0.001</v>
      </c>
      <c r="L42" s="18"/>
      <c r="M42" s="18">
        <v>0.03</v>
      </c>
      <c r="N42" s="18"/>
      <c r="O42" s="18">
        <v>0</v>
      </c>
      <c r="P42" s="29"/>
      <c r="Q42" s="29"/>
    </row>
    <row r="43" spans="2:17" ht="15.75" hidden="1">
      <c r="B43" s="17" t="s">
        <v>19</v>
      </c>
      <c r="C43" s="18">
        <v>0.006</v>
      </c>
      <c r="D43" s="18"/>
      <c r="E43" s="18">
        <v>0.004</v>
      </c>
      <c r="F43" s="18"/>
      <c r="G43" s="18">
        <v>0.008</v>
      </c>
      <c r="H43" s="18"/>
      <c r="I43" s="18">
        <v>0</v>
      </c>
      <c r="J43" s="18"/>
      <c r="K43" s="18">
        <v>0</v>
      </c>
      <c r="L43" s="18"/>
      <c r="M43" s="18">
        <v>0.001</v>
      </c>
      <c r="N43" s="18"/>
      <c r="O43" s="18">
        <v>0</v>
      </c>
      <c r="P43" s="29"/>
      <c r="Q43" s="29"/>
    </row>
    <row r="44" spans="2:17" ht="15.75">
      <c r="B44" s="17" t="s">
        <v>19</v>
      </c>
      <c r="C44" s="18">
        <v>0.006</v>
      </c>
      <c r="D44" s="18">
        <v>0.006</v>
      </c>
      <c r="E44" s="18">
        <v>0.004</v>
      </c>
      <c r="F44" s="18"/>
      <c r="G44" s="18">
        <v>0.008</v>
      </c>
      <c r="H44" s="18"/>
      <c r="I44" s="18">
        <v>0</v>
      </c>
      <c r="J44" s="18"/>
      <c r="K44" s="18">
        <v>0</v>
      </c>
      <c r="L44" s="18"/>
      <c r="M44" s="18">
        <v>0.001</v>
      </c>
      <c r="N44" s="18"/>
      <c r="O44" s="18">
        <v>0</v>
      </c>
      <c r="P44" s="29"/>
      <c r="Q44" s="29"/>
    </row>
    <row r="45" spans="2:17" ht="15.75">
      <c r="B45" s="17" t="s">
        <v>20</v>
      </c>
      <c r="C45" s="18">
        <v>0.004</v>
      </c>
      <c r="D45" s="18"/>
      <c r="E45" s="18">
        <v>0.003</v>
      </c>
      <c r="F45" s="18"/>
      <c r="G45" s="18">
        <v>0.006</v>
      </c>
      <c r="H45" s="18"/>
      <c r="I45" s="18">
        <v>0</v>
      </c>
      <c r="J45" s="18"/>
      <c r="K45" s="18">
        <v>0</v>
      </c>
      <c r="L45" s="18"/>
      <c r="M45" s="18">
        <v>0.001</v>
      </c>
      <c r="N45" s="18"/>
      <c r="O45" s="18">
        <v>0</v>
      </c>
      <c r="P45" s="29"/>
      <c r="Q45" s="29"/>
    </row>
    <row r="46" spans="2:17" ht="15.75">
      <c r="B46" s="17" t="s">
        <v>21</v>
      </c>
      <c r="C46" s="18">
        <v>0.001</v>
      </c>
      <c r="D46" s="18"/>
      <c r="E46" s="18">
        <v>0.001</v>
      </c>
      <c r="F46" s="18"/>
      <c r="G46" s="18">
        <v>0.002</v>
      </c>
      <c r="H46" s="18"/>
      <c r="I46" s="18">
        <v>0</v>
      </c>
      <c r="J46" s="18"/>
      <c r="K46" s="18">
        <v>0</v>
      </c>
      <c r="L46" s="18"/>
      <c r="M46" s="18">
        <v>0</v>
      </c>
      <c r="N46" s="18"/>
      <c r="O46" s="18">
        <v>0</v>
      </c>
      <c r="P46" s="29"/>
      <c r="Q46" s="29"/>
    </row>
    <row r="47" spans="2:17" ht="15.75">
      <c r="B47" s="16" t="s">
        <v>22</v>
      </c>
      <c r="C47" s="15">
        <v>0.148</v>
      </c>
      <c r="D47" s="15"/>
      <c r="E47" s="15">
        <v>0.103</v>
      </c>
      <c r="F47" s="15"/>
      <c r="G47" s="15">
        <v>0.207</v>
      </c>
      <c r="H47" s="15"/>
      <c r="I47" s="15">
        <v>0.001</v>
      </c>
      <c r="J47" s="15"/>
      <c r="K47" s="15">
        <v>0.001</v>
      </c>
      <c r="L47" s="15"/>
      <c r="M47" s="15">
        <v>0.032</v>
      </c>
      <c r="N47" s="15"/>
      <c r="O47" s="15">
        <v>0</v>
      </c>
      <c r="P47" s="29"/>
      <c r="Q47" s="29"/>
    </row>
    <row r="48" spans="2:17" ht="15.75">
      <c r="B48" s="16" t="s">
        <v>23</v>
      </c>
      <c r="C48" s="15">
        <v>0.004</v>
      </c>
      <c r="D48" s="15"/>
      <c r="E48" s="15">
        <v>0.004</v>
      </c>
      <c r="F48" s="15"/>
      <c r="G48" s="15">
        <v>0.004</v>
      </c>
      <c r="H48" s="15"/>
      <c r="I48" s="15">
        <v>0</v>
      </c>
      <c r="J48" s="15"/>
      <c r="K48" s="15">
        <v>0</v>
      </c>
      <c r="L48" s="15"/>
      <c r="M48" s="15">
        <v>0</v>
      </c>
      <c r="N48" s="15"/>
      <c r="O48" s="15">
        <v>0</v>
      </c>
      <c r="P48" s="29"/>
      <c r="Q48" s="29"/>
    </row>
    <row r="49" spans="2:17" ht="15.75">
      <c r="B49" s="16" t="s">
        <v>24</v>
      </c>
      <c r="C49" s="15">
        <v>0.003</v>
      </c>
      <c r="D49" s="15"/>
      <c r="E49" s="15">
        <v>0.003</v>
      </c>
      <c r="F49" s="15"/>
      <c r="G49" s="15">
        <v>0.003</v>
      </c>
      <c r="H49" s="15"/>
      <c r="I49" s="15">
        <v>0</v>
      </c>
      <c r="J49" s="15"/>
      <c r="K49" s="15">
        <v>0</v>
      </c>
      <c r="L49" s="15"/>
      <c r="M49" s="15">
        <v>0</v>
      </c>
      <c r="N49" s="15"/>
      <c r="O49" s="15">
        <v>0</v>
      </c>
      <c r="P49" s="29"/>
      <c r="Q49" s="29"/>
    </row>
    <row r="50" spans="2:17" ht="15.75">
      <c r="B50" s="16" t="s">
        <v>25</v>
      </c>
      <c r="C50" s="15">
        <v>0.001</v>
      </c>
      <c r="D50" s="15"/>
      <c r="E50" s="15">
        <v>0.001</v>
      </c>
      <c r="F50" s="15"/>
      <c r="G50" s="15">
        <v>0.001</v>
      </c>
      <c r="H50" s="15"/>
      <c r="I50" s="15">
        <v>0.001</v>
      </c>
      <c r="J50" s="15"/>
      <c r="K50" s="15">
        <v>0</v>
      </c>
      <c r="L50" s="15"/>
      <c r="M50" s="15">
        <v>0</v>
      </c>
      <c r="N50" s="15"/>
      <c r="O50" s="15">
        <v>0</v>
      </c>
      <c r="P50" s="29"/>
      <c r="Q50" s="29"/>
    </row>
    <row r="51" spans="2:17" ht="15.75">
      <c r="B51" s="16" t="s">
        <v>26</v>
      </c>
      <c r="C51" s="15">
        <v>0.008</v>
      </c>
      <c r="D51" s="15"/>
      <c r="E51" s="15">
        <v>0.008</v>
      </c>
      <c r="F51" s="15"/>
      <c r="G51" s="15">
        <v>0.008</v>
      </c>
      <c r="H51" s="15"/>
      <c r="I51" s="15">
        <v>0.008</v>
      </c>
      <c r="J51" s="15"/>
      <c r="K51" s="15">
        <v>0.008</v>
      </c>
      <c r="L51" s="15"/>
      <c r="M51" s="15">
        <v>0</v>
      </c>
      <c r="N51" s="15"/>
      <c r="O51" s="15">
        <v>0.008</v>
      </c>
      <c r="P51" s="29"/>
      <c r="Q51" s="29"/>
    </row>
    <row r="52" spans="2:17" ht="15.75">
      <c r="B52" s="16" t="s">
        <v>27</v>
      </c>
      <c r="C52" s="15">
        <v>0.002</v>
      </c>
      <c r="D52" s="15"/>
      <c r="E52" s="15">
        <v>0.001</v>
      </c>
      <c r="F52" s="15"/>
      <c r="G52" s="15">
        <v>0.003</v>
      </c>
      <c r="H52" s="15"/>
      <c r="I52" s="15">
        <v>0</v>
      </c>
      <c r="J52" s="15"/>
      <c r="K52" s="15">
        <v>0</v>
      </c>
      <c r="L52" s="15"/>
      <c r="M52" s="15">
        <v>0.001</v>
      </c>
      <c r="N52" s="15"/>
      <c r="O52" s="15">
        <v>0</v>
      </c>
      <c r="P52" s="29"/>
      <c r="Q52" s="29"/>
    </row>
    <row r="53" spans="2:17" ht="15.75">
      <c r="B53" s="16" t="s">
        <v>28</v>
      </c>
      <c r="C53" s="15">
        <v>0.011</v>
      </c>
      <c r="D53" s="15"/>
      <c r="E53" s="15">
        <v>0.008</v>
      </c>
      <c r="F53" s="15"/>
      <c r="G53" s="15">
        <v>0.016</v>
      </c>
      <c r="H53" s="15"/>
      <c r="I53" s="15">
        <v>0</v>
      </c>
      <c r="J53" s="15"/>
      <c r="K53" s="15">
        <v>0</v>
      </c>
      <c r="L53" s="15"/>
      <c r="M53" s="15">
        <v>0.002</v>
      </c>
      <c r="N53" s="15"/>
      <c r="O53" s="15">
        <v>0</v>
      </c>
      <c r="P53" s="29"/>
      <c r="Q53" s="29"/>
    </row>
    <row r="54" spans="2:17" ht="15.75">
      <c r="B54" s="16" t="s">
        <v>29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v>0</v>
      </c>
      <c r="J54" s="15"/>
      <c r="K54" s="15">
        <v>0</v>
      </c>
      <c r="L54" s="15"/>
      <c r="M54" s="15">
        <v>0</v>
      </c>
      <c r="N54" s="15"/>
      <c r="O54" s="15">
        <v>0.093</v>
      </c>
      <c r="P54" s="29"/>
      <c r="Q54" s="29"/>
    </row>
    <row r="55" spans="2:15" ht="15.75">
      <c r="B55" s="16" t="s">
        <v>30</v>
      </c>
      <c r="C55" s="15">
        <v>0.008</v>
      </c>
      <c r="D55" s="15"/>
      <c r="E55" s="15">
        <v>0.006</v>
      </c>
      <c r="F55" s="15"/>
      <c r="G55" s="15">
        <v>0.011</v>
      </c>
      <c r="H55" s="15"/>
      <c r="I55" s="15">
        <v>0</v>
      </c>
      <c r="J55" s="15"/>
      <c r="K55" s="15">
        <v>0</v>
      </c>
      <c r="L55" s="15"/>
      <c r="M55" s="15">
        <v>0.002</v>
      </c>
      <c r="N55" s="15"/>
      <c r="O55" s="15">
        <v>0</v>
      </c>
    </row>
    <row r="56" spans="2:15" s="24" customFormat="1" ht="15.75">
      <c r="B56" s="21" t="s">
        <v>31</v>
      </c>
      <c r="C56" s="22">
        <v>0.3380000000000001</v>
      </c>
      <c r="D56" s="22">
        <v>0</v>
      </c>
      <c r="E56" s="22">
        <v>0.28800000000000003</v>
      </c>
      <c r="F56" s="22">
        <v>0</v>
      </c>
      <c r="G56" s="22">
        <v>0.40700000000000003</v>
      </c>
      <c r="H56" s="22">
        <v>0</v>
      </c>
      <c r="I56" s="22">
        <v>0.16300000000000003</v>
      </c>
      <c r="J56" s="22">
        <v>0</v>
      </c>
      <c r="K56" s="22">
        <v>0.009000000000000001</v>
      </c>
      <c r="L56" s="22">
        <v>0</v>
      </c>
      <c r="M56" s="22">
        <v>0.037000000000000005</v>
      </c>
      <c r="N56" s="22">
        <v>0</v>
      </c>
      <c r="O56" s="22">
        <v>0.101</v>
      </c>
    </row>
    <row r="57" spans="2:15" ht="15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5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5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4" ht="15.75">
      <c r="C60" s="19"/>
      <c r="D60" s="19"/>
    </row>
    <row r="61" spans="3:4" ht="15.75">
      <c r="C61" s="24"/>
      <c r="D61" s="24"/>
    </row>
    <row r="62" spans="3:4" ht="15.75">
      <c r="C62" s="24"/>
      <c r="D62" s="24"/>
    </row>
  </sheetData>
  <mergeCells count="4">
    <mergeCell ref="B32:M32"/>
    <mergeCell ref="B33:M33"/>
    <mergeCell ref="B1:M1"/>
    <mergeCell ref="B2:M2"/>
  </mergeCells>
  <printOptions horizontalCentered="1"/>
  <pageMargins left="0.25" right="0.25" top="0.25" bottom="0.5" header="0.1" footer="0.25"/>
  <pageSetup fitToHeight="1" fitToWidth="1" horizontalDpi="600" verticalDpi="600" orientation="landscape" scale="64" r:id="rId3"/>
  <headerFooter alignWithMargins="0">
    <oddFooter>&amp;L&amp;"Times New Roman,Italic"&amp;9Office of Human Resources, Benefits&amp;C&amp;"Times New Roman,Regular"&amp;9&amp;D&amp;R&amp;"Times New Roman,Regular"&amp;9&amp;F,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workbookViewId="0" topLeftCell="A1">
      <selection activeCell="S43" sqref="S43:S44"/>
    </sheetView>
  </sheetViews>
  <sheetFormatPr defaultColWidth="9.140625" defaultRowHeight="12.75"/>
  <cols>
    <col min="1" max="1" width="8.00390625" style="0" bestFit="1" customWidth="1"/>
    <col min="2" max="2" width="6.28125" style="0" bestFit="1" customWidth="1"/>
    <col min="3" max="3" width="28.140625" style="0" bestFit="1" customWidth="1"/>
    <col min="4" max="4" width="6.7109375" style="0" bestFit="1" customWidth="1"/>
    <col min="5" max="5" width="9.00390625" style="0" bestFit="1" customWidth="1"/>
  </cols>
  <sheetData>
    <row r="1" spans="1:5" ht="26.25">
      <c r="A1" s="50" t="s">
        <v>61</v>
      </c>
      <c r="B1" s="51" t="s">
        <v>62</v>
      </c>
      <c r="C1" s="52" t="s">
        <v>63</v>
      </c>
      <c r="D1" s="51" t="s">
        <v>64</v>
      </c>
      <c r="E1" s="53"/>
    </row>
    <row r="2" spans="1:5" ht="13.5" thickBot="1">
      <c r="A2" s="73" t="s">
        <v>65</v>
      </c>
      <c r="B2" s="73"/>
      <c r="C2" s="73"/>
      <c r="D2" s="73"/>
      <c r="E2" s="53"/>
    </row>
    <row r="3" spans="1:5" ht="12.75">
      <c r="A3" s="53" t="s">
        <v>66</v>
      </c>
      <c r="B3" s="54" t="s">
        <v>67</v>
      </c>
      <c r="C3" s="55" t="s">
        <v>68</v>
      </c>
      <c r="D3" s="56">
        <v>60222</v>
      </c>
      <c r="E3" s="53"/>
    </row>
    <row r="4" spans="1:5" ht="12.75">
      <c r="A4" s="53" t="s">
        <v>66</v>
      </c>
      <c r="B4" s="57">
        <v>60025</v>
      </c>
      <c r="C4" s="58" t="s">
        <v>69</v>
      </c>
      <c r="D4" s="56">
        <v>60225</v>
      </c>
      <c r="E4" s="53"/>
    </row>
    <row r="5" spans="1:5" ht="12.75">
      <c r="A5" s="53" t="s">
        <v>66</v>
      </c>
      <c r="B5" s="54" t="s">
        <v>70</v>
      </c>
      <c r="C5" s="55" t="s">
        <v>71</v>
      </c>
      <c r="D5" s="56">
        <v>60226</v>
      </c>
      <c r="E5" s="53"/>
    </row>
    <row r="6" spans="1:5" ht="12.75">
      <c r="A6" s="53" t="s">
        <v>66</v>
      </c>
      <c r="B6" s="54" t="s">
        <v>72</v>
      </c>
      <c r="C6" s="55" t="s">
        <v>73</v>
      </c>
      <c r="D6" s="56">
        <v>60233</v>
      </c>
      <c r="E6" s="53"/>
    </row>
    <row r="7" spans="1:5" ht="12.75">
      <c r="A7" s="53" t="s">
        <v>66</v>
      </c>
      <c r="B7" s="57">
        <v>60035</v>
      </c>
      <c r="C7" s="58" t="s">
        <v>74</v>
      </c>
      <c r="D7" s="56">
        <v>60235</v>
      </c>
      <c r="E7" s="53"/>
    </row>
    <row r="8" spans="1:5" ht="12.75">
      <c r="A8" s="53" t="s">
        <v>66</v>
      </c>
      <c r="B8" s="54" t="s">
        <v>75</v>
      </c>
      <c r="C8" s="55" t="s">
        <v>76</v>
      </c>
      <c r="D8" s="56">
        <v>60236</v>
      </c>
      <c r="E8" s="53"/>
    </row>
    <row r="9" spans="1:5" ht="12.75">
      <c r="A9" s="53" t="s">
        <v>77</v>
      </c>
      <c r="B9" s="54" t="s">
        <v>78</v>
      </c>
      <c r="C9" s="55" t="s">
        <v>79</v>
      </c>
      <c r="D9" s="56">
        <v>60244</v>
      </c>
      <c r="E9" s="53"/>
    </row>
    <row r="10" spans="1:5" ht="12.75">
      <c r="A10" s="53" t="s">
        <v>77</v>
      </c>
      <c r="B10" s="54" t="s">
        <v>80</v>
      </c>
      <c r="C10" s="55" t="s">
        <v>81</v>
      </c>
      <c r="D10" s="56">
        <v>60245</v>
      </c>
      <c r="E10" s="53"/>
    </row>
    <row r="11" spans="1:5" ht="12.75">
      <c r="A11" s="53" t="s">
        <v>77</v>
      </c>
      <c r="B11" s="54" t="s">
        <v>82</v>
      </c>
      <c r="C11" s="55" t="s">
        <v>83</v>
      </c>
      <c r="D11" s="56">
        <v>60246</v>
      </c>
      <c r="E11" s="53"/>
    </row>
    <row r="12" spans="1:5" ht="12.75">
      <c r="A12" s="53" t="s">
        <v>84</v>
      </c>
      <c r="B12" s="54" t="s">
        <v>85</v>
      </c>
      <c r="C12" s="55" t="s">
        <v>86</v>
      </c>
      <c r="D12" s="56">
        <v>60247</v>
      </c>
      <c r="E12" s="53"/>
    </row>
    <row r="13" spans="1:5" ht="12.75">
      <c r="A13" s="53" t="s">
        <v>87</v>
      </c>
      <c r="B13" s="54" t="s">
        <v>88</v>
      </c>
      <c r="C13" s="55" t="s">
        <v>89</v>
      </c>
      <c r="D13" s="56">
        <v>60255</v>
      </c>
      <c r="E13" s="53"/>
    </row>
    <row r="14" spans="1:5" ht="12.75">
      <c r="A14" s="53" t="s">
        <v>84</v>
      </c>
      <c r="B14" s="54" t="s">
        <v>90</v>
      </c>
      <c r="C14" s="55" t="s">
        <v>91</v>
      </c>
      <c r="D14" s="56">
        <v>60257</v>
      </c>
      <c r="E14" s="53"/>
    </row>
    <row r="15" spans="1:5" ht="12.75">
      <c r="A15" s="53" t="s">
        <v>84</v>
      </c>
      <c r="B15" s="54" t="s">
        <v>92</v>
      </c>
      <c r="C15" s="55" t="s">
        <v>93</v>
      </c>
      <c r="D15" s="56">
        <v>60271</v>
      </c>
      <c r="E15" s="53"/>
    </row>
    <row r="16" spans="1:5" ht="12.75">
      <c r="A16" s="53" t="s">
        <v>66</v>
      </c>
      <c r="B16" s="54" t="s">
        <v>94</v>
      </c>
      <c r="C16" s="55" t="s">
        <v>95</v>
      </c>
      <c r="D16" s="56">
        <v>60272</v>
      </c>
      <c r="E16" s="53"/>
    </row>
    <row r="17" spans="1:5" ht="12.75">
      <c r="A17" s="53" t="s">
        <v>66</v>
      </c>
      <c r="B17" s="54" t="s">
        <v>96</v>
      </c>
      <c r="C17" s="55" t="s">
        <v>97</v>
      </c>
      <c r="D17" s="56">
        <v>60273</v>
      </c>
      <c r="E17" s="53"/>
    </row>
    <row r="18" spans="1:5" ht="12.75">
      <c r="A18" s="53" t="s">
        <v>84</v>
      </c>
      <c r="B18" s="54" t="s">
        <v>98</v>
      </c>
      <c r="C18" s="55" t="s">
        <v>99</v>
      </c>
      <c r="D18" s="56">
        <v>60274</v>
      </c>
      <c r="E18" s="53"/>
    </row>
    <row r="19" spans="1:5" ht="12.75">
      <c r="A19" s="53" t="s">
        <v>84</v>
      </c>
      <c r="B19" s="54" t="s">
        <v>100</v>
      </c>
      <c r="C19" s="55" t="s">
        <v>101</v>
      </c>
      <c r="D19" s="56">
        <v>60275</v>
      </c>
      <c r="E19" s="53"/>
    </row>
    <row r="20" spans="1:5" ht="12.75">
      <c r="A20" s="53" t="s">
        <v>84</v>
      </c>
      <c r="B20" s="54" t="s">
        <v>102</v>
      </c>
      <c r="C20" s="55" t="s">
        <v>103</v>
      </c>
      <c r="D20" s="56">
        <v>60281</v>
      </c>
      <c r="E20" s="53"/>
    </row>
    <row r="21" spans="1:5" ht="12.75">
      <c r="A21" s="53" t="s">
        <v>77</v>
      </c>
      <c r="B21" s="54" t="s">
        <v>104</v>
      </c>
      <c r="C21" s="55" t="s">
        <v>105</v>
      </c>
      <c r="D21" s="56">
        <v>60282</v>
      </c>
      <c r="E21" s="53"/>
    </row>
    <row r="22" spans="1:5" ht="12.75">
      <c r="A22" s="53" t="s">
        <v>84</v>
      </c>
      <c r="B22" s="54" t="s">
        <v>106</v>
      </c>
      <c r="C22" s="55" t="s">
        <v>107</v>
      </c>
      <c r="D22" s="56">
        <v>60283</v>
      </c>
      <c r="E22" s="53"/>
    </row>
    <row r="23" spans="1:5" ht="12.75">
      <c r="A23" s="53" t="s">
        <v>108</v>
      </c>
      <c r="B23" s="54" t="s">
        <v>109</v>
      </c>
      <c r="C23" s="55" t="s">
        <v>110</v>
      </c>
      <c r="D23" s="56">
        <v>60291</v>
      </c>
      <c r="E23" s="53"/>
    </row>
    <row r="24" spans="1:5" ht="12.75">
      <c r="A24" s="53" t="s">
        <v>108</v>
      </c>
      <c r="B24" s="54" t="s">
        <v>111</v>
      </c>
      <c r="C24" s="55" t="s">
        <v>112</v>
      </c>
      <c r="D24" s="56">
        <v>60292</v>
      </c>
      <c r="E24" s="53"/>
    </row>
    <row r="25" spans="1:5" ht="12.75">
      <c r="A25" s="53" t="s">
        <v>108</v>
      </c>
      <c r="B25" s="54" t="s">
        <v>113</v>
      </c>
      <c r="C25" s="55" t="s">
        <v>114</v>
      </c>
      <c r="D25" s="56">
        <v>60293</v>
      </c>
      <c r="E25" s="53"/>
    </row>
    <row r="26" spans="1:5" ht="12.75">
      <c r="A26" s="53" t="s">
        <v>66</v>
      </c>
      <c r="B26" s="57">
        <v>60101</v>
      </c>
      <c r="C26" s="58" t="s">
        <v>115</v>
      </c>
      <c r="D26" s="56">
        <v>60301</v>
      </c>
      <c r="E26" s="53"/>
    </row>
    <row r="27" spans="1:5" ht="12.75">
      <c r="A27" s="53" t="s">
        <v>66</v>
      </c>
      <c r="B27" s="57">
        <v>60102</v>
      </c>
      <c r="C27" s="58" t="s">
        <v>116</v>
      </c>
      <c r="D27" s="56">
        <v>60302</v>
      </c>
      <c r="E27" s="53"/>
    </row>
    <row r="28" spans="1:5" ht="12.75">
      <c r="A28" s="53" t="s">
        <v>77</v>
      </c>
      <c r="B28" s="57">
        <v>60103</v>
      </c>
      <c r="C28" s="55" t="s">
        <v>117</v>
      </c>
      <c r="D28" s="56">
        <v>60303</v>
      </c>
      <c r="E28" s="53"/>
    </row>
    <row r="29" spans="1:5" ht="12.75">
      <c r="A29" s="53" t="s">
        <v>87</v>
      </c>
      <c r="B29" s="57">
        <v>60104</v>
      </c>
      <c r="C29" s="55" t="s">
        <v>118</v>
      </c>
      <c r="D29" s="56">
        <v>60304</v>
      </c>
      <c r="E29" s="53"/>
    </row>
    <row r="30" spans="1:5" ht="12.75">
      <c r="A30" s="53" t="s">
        <v>108</v>
      </c>
      <c r="B30" s="57">
        <v>60105</v>
      </c>
      <c r="C30" s="55" t="s">
        <v>119</v>
      </c>
      <c r="D30" s="56">
        <v>60305</v>
      </c>
      <c r="E30" s="53"/>
    </row>
    <row r="31" spans="1:5" ht="12.75">
      <c r="A31" s="53" t="s">
        <v>120</v>
      </c>
      <c r="B31" s="57">
        <v>60106</v>
      </c>
      <c r="C31" s="58" t="s">
        <v>121</v>
      </c>
      <c r="D31" s="56">
        <v>60306</v>
      </c>
      <c r="E31" s="53"/>
    </row>
    <row r="32" spans="1:5" ht="12.75">
      <c r="A32" s="53" t="s">
        <v>84</v>
      </c>
      <c r="B32" s="57">
        <v>60107</v>
      </c>
      <c r="C32" s="58" t="s">
        <v>122</v>
      </c>
      <c r="D32" s="56">
        <v>60307</v>
      </c>
      <c r="E32" s="53"/>
    </row>
    <row r="33" spans="1:5" ht="12.75">
      <c r="A33" s="53" t="s">
        <v>84</v>
      </c>
      <c r="B33" s="57">
        <v>60108</v>
      </c>
      <c r="C33" s="55" t="s">
        <v>123</v>
      </c>
      <c r="D33" s="56">
        <v>60308</v>
      </c>
      <c r="E33" s="53"/>
    </row>
    <row r="34" spans="1:5" ht="12.75">
      <c r="A34" s="53" t="s">
        <v>124</v>
      </c>
      <c r="B34" s="57">
        <v>60109</v>
      </c>
      <c r="C34" s="55" t="s">
        <v>125</v>
      </c>
      <c r="D34" s="56">
        <v>60309</v>
      </c>
      <c r="E34" s="53"/>
    </row>
    <row r="35" spans="1:5" ht="12.75">
      <c r="A35" s="53" t="s">
        <v>120</v>
      </c>
      <c r="B35" s="54" t="s">
        <v>126</v>
      </c>
      <c r="C35" s="55" t="s">
        <v>127</v>
      </c>
      <c r="D35" s="56">
        <v>60311</v>
      </c>
      <c r="E35" s="53"/>
    </row>
    <row r="36" spans="1:5" ht="12.75">
      <c r="A36" s="53" t="s">
        <v>120</v>
      </c>
      <c r="B36" s="54" t="s">
        <v>128</v>
      </c>
      <c r="C36" s="55" t="s">
        <v>129</v>
      </c>
      <c r="D36" s="56">
        <v>60312</v>
      </c>
      <c r="E36" s="53"/>
    </row>
    <row r="37" spans="1:5" ht="12.75">
      <c r="A37" s="53" t="s">
        <v>120</v>
      </c>
      <c r="B37" s="54" t="s">
        <v>130</v>
      </c>
      <c r="C37" s="55" t="s">
        <v>131</v>
      </c>
      <c r="D37" s="56">
        <v>60313</v>
      </c>
      <c r="E37" s="53"/>
    </row>
    <row r="38" spans="1:5" ht="12.75">
      <c r="A38" s="53" t="s">
        <v>84</v>
      </c>
      <c r="B38" s="54" t="s">
        <v>132</v>
      </c>
      <c r="C38" s="55" t="s">
        <v>133</v>
      </c>
      <c r="D38" s="56">
        <v>60321</v>
      </c>
      <c r="E38" s="53"/>
    </row>
    <row r="39" spans="1:5" ht="12.75">
      <c r="A39" s="53" t="s">
        <v>84</v>
      </c>
      <c r="B39" s="54" t="s">
        <v>134</v>
      </c>
      <c r="C39" s="55" t="s">
        <v>135</v>
      </c>
      <c r="D39" s="56">
        <v>60322</v>
      </c>
      <c r="E39" s="53"/>
    </row>
    <row r="40" spans="1:5" ht="12.75">
      <c r="A40" s="53" t="s">
        <v>84</v>
      </c>
      <c r="B40" s="54" t="s">
        <v>136</v>
      </c>
      <c r="C40" s="55" t="s">
        <v>137</v>
      </c>
      <c r="D40" s="56">
        <v>60323</v>
      </c>
      <c r="E40" s="55"/>
    </row>
    <row r="41" spans="1:5" ht="12.75">
      <c r="A41" s="53" t="s">
        <v>120</v>
      </c>
      <c r="B41" s="54" t="s">
        <v>138</v>
      </c>
      <c r="C41" s="55" t="s">
        <v>139</v>
      </c>
      <c r="D41" s="56">
        <v>60331</v>
      </c>
      <c r="E41" s="53"/>
    </row>
    <row r="42" spans="1:5" ht="12.75">
      <c r="A42" s="53" t="s">
        <v>120</v>
      </c>
      <c r="B42" s="54" t="s">
        <v>140</v>
      </c>
      <c r="C42" s="55" t="s">
        <v>141</v>
      </c>
      <c r="D42" s="56">
        <v>60332</v>
      </c>
      <c r="E42" s="53"/>
    </row>
    <row r="43" spans="1:5" ht="12.75">
      <c r="A43" s="53" t="s">
        <v>84</v>
      </c>
      <c r="B43" s="54" t="s">
        <v>142</v>
      </c>
      <c r="C43" s="55" t="s">
        <v>143</v>
      </c>
      <c r="D43" s="56">
        <v>60335</v>
      </c>
      <c r="E43" s="53"/>
    </row>
    <row r="44" spans="1:5" ht="12.75">
      <c r="A44" s="53" t="s">
        <v>120</v>
      </c>
      <c r="B44" s="57">
        <v>60155</v>
      </c>
      <c r="C44" s="55" t="s">
        <v>144</v>
      </c>
      <c r="D44" s="56">
        <v>60355</v>
      </c>
      <c r="E44" s="53"/>
    </row>
    <row r="45" spans="1:5" ht="12.75">
      <c r="A45" s="53" t="s">
        <v>84</v>
      </c>
      <c r="B45" s="54" t="s">
        <v>145</v>
      </c>
      <c r="C45" s="55" t="s">
        <v>146</v>
      </c>
      <c r="D45" s="56">
        <v>60356</v>
      </c>
      <c r="E45" s="53"/>
    </row>
    <row r="46" spans="1:5" ht="12.75">
      <c r="A46" s="53" t="s">
        <v>108</v>
      </c>
      <c r="B46" s="57">
        <v>60157</v>
      </c>
      <c r="C46" s="55" t="s">
        <v>147</v>
      </c>
      <c r="D46" s="56">
        <v>60357</v>
      </c>
      <c r="E46" s="53"/>
    </row>
    <row r="47" spans="1:5" ht="12.75">
      <c r="A47" s="53" t="s">
        <v>108</v>
      </c>
      <c r="B47" s="54" t="s">
        <v>148</v>
      </c>
      <c r="C47" s="55" t="s">
        <v>149</v>
      </c>
      <c r="D47" s="56">
        <v>60358</v>
      </c>
      <c r="E47" s="53"/>
    </row>
    <row r="48" spans="1:5" ht="12.75">
      <c r="A48" s="53" t="s">
        <v>108</v>
      </c>
      <c r="B48" s="57">
        <v>60159</v>
      </c>
      <c r="C48" s="55" t="s">
        <v>150</v>
      </c>
      <c r="D48" s="56">
        <v>60359</v>
      </c>
      <c r="E48" s="53"/>
    </row>
    <row r="49" spans="1:5" ht="12.75">
      <c r="A49" s="55" t="s">
        <v>108</v>
      </c>
      <c r="B49" s="59">
        <v>65202</v>
      </c>
      <c r="C49" s="55" t="s">
        <v>151</v>
      </c>
      <c r="D49" s="56">
        <v>65222</v>
      </c>
      <c r="E49" s="53"/>
    </row>
    <row r="50" spans="1:5" ht="12.75">
      <c r="A50" s="55" t="s">
        <v>108</v>
      </c>
      <c r="B50" s="59">
        <v>65203</v>
      </c>
      <c r="C50" s="55" t="s">
        <v>152</v>
      </c>
      <c r="D50" s="56">
        <v>65223</v>
      </c>
      <c r="E50" s="53"/>
    </row>
    <row r="51" spans="1:5" ht="12.75">
      <c r="A51" s="53" t="s">
        <v>124</v>
      </c>
      <c r="B51" s="54" t="s">
        <v>153</v>
      </c>
      <c r="C51" s="55" t="s">
        <v>154</v>
      </c>
      <c r="D51" s="56">
        <v>65215</v>
      </c>
      <c r="E51" s="53"/>
    </row>
    <row r="52" spans="1:5" ht="12.75">
      <c r="A52" s="53"/>
      <c r="B52" s="53"/>
      <c r="C52" s="53"/>
      <c r="D52" s="53"/>
      <c r="E52" s="53"/>
    </row>
    <row r="53" spans="1:5" ht="12.75">
      <c r="A53" s="53"/>
      <c r="B53" s="53"/>
      <c r="C53" s="53"/>
      <c r="D53" s="53"/>
      <c r="E53" s="53"/>
    </row>
    <row r="54" spans="1:5" ht="12.75">
      <c r="A54" s="53"/>
      <c r="B54" s="53"/>
      <c r="C54" s="53"/>
      <c r="D54" s="53"/>
      <c r="E54" s="53"/>
    </row>
    <row r="55" spans="1:5" ht="12.75">
      <c r="A55" s="53"/>
      <c r="B55" s="53"/>
      <c r="C55" s="53"/>
      <c r="D55" s="53"/>
      <c r="E55" s="53"/>
    </row>
    <row r="56" spans="1:5" ht="12.75">
      <c r="A56" s="53"/>
      <c r="B56" s="53"/>
      <c r="C56" s="53"/>
      <c r="D56" s="53"/>
      <c r="E56" s="53"/>
    </row>
    <row r="57" spans="1:5" ht="12.75">
      <c r="A57" s="53"/>
      <c r="B57" s="53"/>
      <c r="C57" s="53"/>
      <c r="D57" s="53"/>
      <c r="E57" s="53"/>
    </row>
    <row r="58" spans="1:5" ht="12.75">
      <c r="A58" s="53"/>
      <c r="B58" s="53"/>
      <c r="C58" s="53"/>
      <c r="D58" s="53"/>
      <c r="E58" s="53"/>
    </row>
    <row r="59" spans="1:5" ht="12.75">
      <c r="A59" s="53"/>
      <c r="B59" s="53"/>
      <c r="C59" s="53"/>
      <c r="D59" s="53"/>
      <c r="E59" s="53"/>
    </row>
    <row r="60" spans="1:5" ht="12.75">
      <c r="A60" s="53"/>
      <c r="B60" s="53"/>
      <c r="C60" s="53"/>
      <c r="D60" s="53"/>
      <c r="E60" s="53"/>
    </row>
    <row r="61" spans="1:5" ht="12.75">
      <c r="A61" s="53"/>
      <c r="B61" s="53"/>
      <c r="C61" s="53"/>
      <c r="D61" s="53"/>
      <c r="E61" s="53"/>
    </row>
    <row r="62" spans="1:5" ht="12.75">
      <c r="A62" s="53"/>
      <c r="B62" s="53"/>
      <c r="C62" s="53"/>
      <c r="D62" s="53"/>
      <c r="E62" s="53"/>
    </row>
    <row r="63" spans="1:5" ht="12.75">
      <c r="A63" s="53"/>
      <c r="B63" s="53"/>
      <c r="C63" s="53"/>
      <c r="D63" s="53"/>
      <c r="E63" s="53"/>
    </row>
    <row r="64" spans="1:5" ht="12.75">
      <c r="A64" s="53"/>
      <c r="B64" s="53"/>
      <c r="C64" s="53"/>
      <c r="D64" s="53"/>
      <c r="E64" s="53"/>
    </row>
    <row r="65" spans="1:5" ht="12.75">
      <c r="A65" s="53"/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  <row r="67" spans="1:5" ht="12.75">
      <c r="A67" s="53"/>
      <c r="B67" s="53"/>
      <c r="C67" s="53"/>
      <c r="D67" s="53"/>
      <c r="E67" s="53"/>
    </row>
    <row r="68" spans="1:5" ht="12.75">
      <c r="A68" s="53"/>
      <c r="B68" s="53"/>
      <c r="C68" s="53"/>
      <c r="D68" s="53"/>
      <c r="E68" s="53"/>
    </row>
    <row r="69" spans="1:5" ht="12.75">
      <c r="A69" s="53"/>
      <c r="B69" s="53"/>
      <c r="C69" s="53"/>
      <c r="D69" s="53"/>
      <c r="E69" s="53"/>
    </row>
    <row r="70" spans="1:5" ht="12.75">
      <c r="A70" s="53"/>
      <c r="B70" s="53"/>
      <c r="C70" s="53"/>
      <c r="D70" s="53"/>
      <c r="E70" s="53"/>
    </row>
    <row r="71" spans="1:5" ht="12.75">
      <c r="A71" s="53"/>
      <c r="B71" s="53"/>
      <c r="C71" s="53"/>
      <c r="D71" s="53"/>
      <c r="E71" s="53"/>
    </row>
    <row r="72" spans="1:5" ht="12.75">
      <c r="A72" s="53"/>
      <c r="B72" s="53"/>
      <c r="C72" s="53"/>
      <c r="D72" s="53"/>
      <c r="E72" s="53"/>
    </row>
    <row r="73" spans="1:5" ht="12.75">
      <c r="A73" s="53"/>
      <c r="B73" s="53"/>
      <c r="C73" s="53"/>
      <c r="D73" s="53"/>
      <c r="E73" s="53"/>
    </row>
    <row r="74" spans="1:5" ht="12.75">
      <c r="A74" s="53"/>
      <c r="B74" s="53"/>
      <c r="C74" s="53"/>
      <c r="D74" s="53"/>
      <c r="E74" s="53"/>
    </row>
    <row r="75" spans="1:5" ht="12.75">
      <c r="A75" s="53"/>
      <c r="B75" s="53"/>
      <c r="C75" s="53"/>
      <c r="D75" s="53"/>
      <c r="E75" s="53"/>
    </row>
    <row r="76" spans="1:5" ht="12.75">
      <c r="A76" s="53"/>
      <c r="B76" s="53"/>
      <c r="C76" s="53"/>
      <c r="D76" s="53"/>
      <c r="E76" s="53"/>
    </row>
    <row r="77" spans="1:5" ht="12.75">
      <c r="A77" s="53"/>
      <c r="B77" s="53"/>
      <c r="C77" s="53"/>
      <c r="D77" s="53"/>
      <c r="E77" s="53"/>
    </row>
    <row r="78" spans="1:5" ht="12.75">
      <c r="A78" s="53"/>
      <c r="B78" s="53"/>
      <c r="C78" s="53"/>
      <c r="D78" s="53"/>
      <c r="E78" s="53"/>
    </row>
    <row r="79" spans="1:5" ht="12.75">
      <c r="A79" s="53"/>
      <c r="B79" s="53"/>
      <c r="C79" s="53"/>
      <c r="D79" s="53"/>
      <c r="E79" s="53"/>
    </row>
    <row r="80" spans="1:5" ht="12.75">
      <c r="A80" s="53"/>
      <c r="B80" s="53"/>
      <c r="C80" s="53"/>
      <c r="D80" s="53"/>
      <c r="E80" s="53"/>
    </row>
    <row r="81" spans="1:5" ht="12.75">
      <c r="A81" s="53"/>
      <c r="B81" s="53"/>
      <c r="C81" s="53"/>
      <c r="D81" s="53"/>
      <c r="E81" s="53"/>
    </row>
    <row r="82" spans="1:5" ht="12.75">
      <c r="A82" s="53"/>
      <c r="B82" s="53"/>
      <c r="C82" s="53"/>
      <c r="D82" s="53"/>
      <c r="E82" s="53"/>
    </row>
    <row r="83" spans="1:5" ht="12.75">
      <c r="A83" s="53"/>
      <c r="B83" s="53"/>
      <c r="C83" s="53"/>
      <c r="D83" s="53"/>
      <c r="E83" s="53"/>
    </row>
    <row r="84" spans="1:5" ht="12.75">
      <c r="A84" s="53"/>
      <c r="B84" s="53"/>
      <c r="C84" s="53"/>
      <c r="D84" s="53"/>
      <c r="E84" s="53"/>
    </row>
    <row r="85" spans="1:5" ht="12.75">
      <c r="A85" s="53"/>
      <c r="B85" s="53"/>
      <c r="C85" s="53"/>
      <c r="D85" s="53"/>
      <c r="E85" s="53"/>
    </row>
    <row r="86" spans="1:5" ht="12.75">
      <c r="A86" s="53"/>
      <c r="B86" s="53"/>
      <c r="C86" s="53"/>
      <c r="D86" s="53"/>
      <c r="E86" s="53"/>
    </row>
    <row r="87" spans="1:5" ht="12.75">
      <c r="A87" s="53"/>
      <c r="B87" s="53"/>
      <c r="C87" s="53"/>
      <c r="D87" s="53"/>
      <c r="E87" s="53"/>
    </row>
    <row r="88" spans="1:5" ht="12.75">
      <c r="A88" s="53"/>
      <c r="B88" s="53"/>
      <c r="C88" s="53"/>
      <c r="D88" s="53"/>
      <c r="E88" s="53"/>
    </row>
    <row r="89" spans="1:5" ht="12.75">
      <c r="A89" s="53"/>
      <c r="B89" s="53"/>
      <c r="C89" s="53"/>
      <c r="D89" s="53"/>
      <c r="E89" s="53"/>
    </row>
    <row r="90" spans="1:5" ht="12.75">
      <c r="A90" s="53"/>
      <c r="B90" s="53"/>
      <c r="C90" s="53"/>
      <c r="D90" s="53"/>
      <c r="E90" s="53"/>
    </row>
    <row r="91" spans="1:5" ht="12.75">
      <c r="A91" s="53"/>
      <c r="B91" s="53"/>
      <c r="C91" s="53"/>
      <c r="D91" s="53"/>
      <c r="E91" s="53"/>
    </row>
    <row r="92" spans="1:5" ht="12.75">
      <c r="A92" s="53"/>
      <c r="B92" s="53"/>
      <c r="C92" s="53"/>
      <c r="D92" s="53"/>
      <c r="E92" s="53"/>
    </row>
    <row r="93" spans="1:5" ht="12.75">
      <c r="A93" s="53"/>
      <c r="B93" s="53"/>
      <c r="C93" s="53"/>
      <c r="D93" s="53"/>
      <c r="E93" s="53"/>
    </row>
    <row r="94" spans="1:5" ht="12.75">
      <c r="A94" s="53"/>
      <c r="B94" s="60"/>
      <c r="C94" s="55"/>
      <c r="D94" s="61"/>
      <c r="E94" s="53"/>
    </row>
    <row r="95" spans="1:5" ht="12.75">
      <c r="A95" s="53"/>
      <c r="B95" s="60"/>
      <c r="C95" s="55"/>
      <c r="D95" s="61"/>
      <c r="E95" s="53"/>
    </row>
    <row r="96" spans="1:5" ht="12.75">
      <c r="A96" s="53"/>
      <c r="B96" s="60"/>
      <c r="C96" s="55"/>
      <c r="D96" s="61"/>
      <c r="E96" s="53"/>
    </row>
    <row r="97" spans="1:5" ht="12.75">
      <c r="A97" s="53"/>
      <c r="B97" s="60"/>
      <c r="C97" s="55"/>
      <c r="D97" s="61"/>
      <c r="E97" s="53"/>
    </row>
    <row r="98" spans="1:5" ht="12.75">
      <c r="A98" s="53"/>
      <c r="B98" s="60"/>
      <c r="C98" s="55"/>
      <c r="D98" s="61"/>
      <c r="E98" s="53"/>
    </row>
    <row r="99" spans="1:5" ht="12.75">
      <c r="A99" s="53"/>
      <c r="B99" s="62"/>
      <c r="C99" s="55"/>
      <c r="D99" s="61"/>
      <c r="E99" s="53"/>
    </row>
    <row r="100" spans="1:5" ht="12.75">
      <c r="A100" s="53"/>
      <c r="B100" s="62"/>
      <c r="C100" s="55"/>
      <c r="D100" s="61"/>
      <c r="E100" s="53"/>
    </row>
    <row r="101" spans="1:5" ht="12.75">
      <c r="A101" s="53"/>
      <c r="B101" s="63"/>
      <c r="C101" s="64"/>
      <c r="D101" s="61"/>
      <c r="E101" s="53"/>
    </row>
    <row r="102" spans="1:5" ht="12.75">
      <c r="A102" s="55"/>
      <c r="B102" s="65"/>
      <c r="C102" s="55"/>
      <c r="D102" s="55"/>
      <c r="E102" s="55"/>
    </row>
    <row r="103" spans="1:5" ht="12.75">
      <c r="A103" s="55"/>
      <c r="B103" s="65"/>
      <c r="C103" s="55"/>
      <c r="D103" s="55"/>
      <c r="E103" s="55"/>
    </row>
  </sheetData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&amp;C&amp;A</oddHeader>
    <oddFooter>&amp;C&amp;A</oddFooter>
  </headerFooter>
  <ignoredErrors>
    <ignoredError sqref="B3:B25 B35:B45 B47:B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workbookViewId="0" topLeftCell="A1">
      <pane ySplit="2" topLeftCell="BM3" activePane="bottomLeft" state="frozen"/>
      <selection pane="topLeft" activeCell="S43" sqref="S43:S44"/>
      <selection pane="bottomLeft" activeCell="S43" sqref="S43:S44"/>
    </sheetView>
  </sheetViews>
  <sheetFormatPr defaultColWidth="9.140625" defaultRowHeight="12.75"/>
  <cols>
    <col min="1" max="1" width="12.140625" style="0" bestFit="1" customWidth="1"/>
    <col min="2" max="2" width="6.28125" style="0" bestFit="1" customWidth="1"/>
    <col min="3" max="3" width="28.140625" style="0" bestFit="1" customWidth="1"/>
    <col min="5" max="5" width="2.00390625" style="0" bestFit="1" customWidth="1"/>
  </cols>
  <sheetData>
    <row r="1" spans="1:5" ht="26.25">
      <c r="A1" s="50" t="s">
        <v>155</v>
      </c>
      <c r="B1" s="51" t="s">
        <v>62</v>
      </c>
      <c r="C1" s="52" t="s">
        <v>63</v>
      </c>
      <c r="D1" s="51" t="s">
        <v>64</v>
      </c>
      <c r="E1" s="53"/>
    </row>
    <row r="2" spans="1:5" ht="13.5" thickBot="1">
      <c r="A2" s="73" t="s">
        <v>156</v>
      </c>
      <c r="B2" s="73"/>
      <c r="C2" s="73"/>
      <c r="D2" s="73"/>
      <c r="E2" s="53"/>
    </row>
    <row r="3" spans="1:5" ht="12.75">
      <c r="A3" s="53" t="s">
        <v>66</v>
      </c>
      <c r="B3" s="54" t="s">
        <v>67</v>
      </c>
      <c r="C3" s="55" t="s">
        <v>68</v>
      </c>
      <c r="D3" s="56">
        <v>60222</v>
      </c>
      <c r="E3" s="53"/>
    </row>
    <row r="4" spans="1:5" ht="12.75">
      <c r="A4" s="53" t="s">
        <v>66</v>
      </c>
      <c r="B4" s="57">
        <v>60025</v>
      </c>
      <c r="C4" s="58" t="s">
        <v>69</v>
      </c>
      <c r="D4" s="56">
        <v>60225</v>
      </c>
      <c r="E4" s="53"/>
    </row>
    <row r="5" spans="1:5" ht="12.75">
      <c r="A5" s="53" t="s">
        <v>66</v>
      </c>
      <c r="B5" s="54" t="s">
        <v>70</v>
      </c>
      <c r="C5" s="55" t="s">
        <v>71</v>
      </c>
      <c r="D5" s="56">
        <v>60226</v>
      </c>
      <c r="E5" s="53"/>
    </row>
    <row r="6" spans="1:5" ht="12.75">
      <c r="A6" s="53" t="s">
        <v>66</v>
      </c>
      <c r="B6" s="54" t="s">
        <v>72</v>
      </c>
      <c r="C6" s="55" t="s">
        <v>73</v>
      </c>
      <c r="D6" s="56">
        <v>60233</v>
      </c>
      <c r="E6" s="53"/>
    </row>
    <row r="7" spans="1:5" ht="12.75">
      <c r="A7" s="53" t="s">
        <v>66</v>
      </c>
      <c r="B7" s="54">
        <v>60035</v>
      </c>
      <c r="C7" s="58" t="s">
        <v>74</v>
      </c>
      <c r="D7" s="56">
        <v>60235</v>
      </c>
      <c r="E7" s="53"/>
    </row>
    <row r="8" spans="1:5" ht="12.75">
      <c r="A8" s="53" t="s">
        <v>66</v>
      </c>
      <c r="B8" s="54" t="s">
        <v>75</v>
      </c>
      <c r="C8" s="55" t="s">
        <v>76</v>
      </c>
      <c r="D8" s="56">
        <v>60236</v>
      </c>
      <c r="E8" s="53"/>
    </row>
    <row r="9" spans="1:5" ht="12.75">
      <c r="A9" s="53" t="s">
        <v>77</v>
      </c>
      <c r="B9" s="54" t="s">
        <v>78</v>
      </c>
      <c r="C9" s="55" t="s">
        <v>79</v>
      </c>
      <c r="D9" s="56">
        <v>60244</v>
      </c>
      <c r="E9" s="53"/>
    </row>
    <row r="10" spans="1:5" ht="12.75">
      <c r="A10" s="53" t="s">
        <v>77</v>
      </c>
      <c r="B10" s="54" t="s">
        <v>80</v>
      </c>
      <c r="C10" s="55" t="s">
        <v>81</v>
      </c>
      <c r="D10" s="56">
        <v>60245</v>
      </c>
      <c r="E10" s="53"/>
    </row>
    <row r="11" spans="1:5" ht="12.75">
      <c r="A11" s="53" t="s">
        <v>77</v>
      </c>
      <c r="B11" s="54" t="s">
        <v>82</v>
      </c>
      <c r="C11" s="55" t="s">
        <v>83</v>
      </c>
      <c r="D11" s="56">
        <v>60246</v>
      </c>
      <c r="E11" s="53"/>
    </row>
    <row r="12" spans="1:5" ht="12.75">
      <c r="A12" s="53" t="s">
        <v>84</v>
      </c>
      <c r="B12" s="54" t="s">
        <v>85</v>
      </c>
      <c r="C12" s="55" t="s">
        <v>86</v>
      </c>
      <c r="D12" s="56">
        <v>60247</v>
      </c>
      <c r="E12" s="53"/>
    </row>
    <row r="13" spans="1:5" ht="12.75">
      <c r="A13" s="53" t="s">
        <v>87</v>
      </c>
      <c r="B13" s="54" t="s">
        <v>88</v>
      </c>
      <c r="C13" s="55" t="s">
        <v>89</v>
      </c>
      <c r="D13" s="56">
        <v>60255</v>
      </c>
      <c r="E13" s="53"/>
    </row>
    <row r="14" spans="1:5" ht="12.75">
      <c r="A14" s="53" t="s">
        <v>84</v>
      </c>
      <c r="B14" s="54" t="s">
        <v>90</v>
      </c>
      <c r="C14" s="55" t="s">
        <v>91</v>
      </c>
      <c r="D14" s="56">
        <v>60257</v>
      </c>
      <c r="E14" s="53"/>
    </row>
    <row r="15" spans="1:5" ht="12.75">
      <c r="A15" s="53" t="s">
        <v>84</v>
      </c>
      <c r="B15" s="54" t="s">
        <v>92</v>
      </c>
      <c r="C15" s="55" t="s">
        <v>93</v>
      </c>
      <c r="D15" s="56">
        <v>60271</v>
      </c>
      <c r="E15" s="53"/>
    </row>
    <row r="16" spans="1:5" ht="12.75">
      <c r="A16" s="53" t="s">
        <v>66</v>
      </c>
      <c r="B16" s="54" t="s">
        <v>94</v>
      </c>
      <c r="C16" s="55" t="s">
        <v>95</v>
      </c>
      <c r="D16" s="56">
        <v>60272</v>
      </c>
      <c r="E16" s="53"/>
    </row>
    <row r="17" spans="1:5" ht="12.75">
      <c r="A17" s="53" t="s">
        <v>66</v>
      </c>
      <c r="B17" s="54" t="s">
        <v>96</v>
      </c>
      <c r="C17" s="55" t="s">
        <v>97</v>
      </c>
      <c r="D17" s="56">
        <v>60273</v>
      </c>
      <c r="E17" s="53"/>
    </row>
    <row r="18" spans="1:5" ht="12.75">
      <c r="A18" s="53" t="s">
        <v>84</v>
      </c>
      <c r="B18" s="54" t="s">
        <v>98</v>
      </c>
      <c r="C18" s="55" t="s">
        <v>99</v>
      </c>
      <c r="D18" s="56">
        <v>60274</v>
      </c>
      <c r="E18" s="53"/>
    </row>
    <row r="19" spans="1:5" ht="12.75">
      <c r="A19" s="53" t="s">
        <v>84</v>
      </c>
      <c r="B19" s="54" t="s">
        <v>100</v>
      </c>
      <c r="C19" s="55" t="s">
        <v>101</v>
      </c>
      <c r="D19" s="56">
        <v>60275</v>
      </c>
      <c r="E19" s="53"/>
    </row>
    <row r="20" spans="1:5" ht="12.75">
      <c r="A20" s="53" t="s">
        <v>84</v>
      </c>
      <c r="B20" s="54" t="s">
        <v>102</v>
      </c>
      <c r="C20" s="55" t="s">
        <v>103</v>
      </c>
      <c r="D20" s="56">
        <v>60281</v>
      </c>
      <c r="E20" s="53"/>
    </row>
    <row r="21" spans="1:5" ht="12.75">
      <c r="A21" s="53" t="s">
        <v>77</v>
      </c>
      <c r="B21" s="54" t="s">
        <v>104</v>
      </c>
      <c r="C21" s="55" t="s">
        <v>105</v>
      </c>
      <c r="D21" s="56">
        <v>60282</v>
      </c>
      <c r="E21" s="53"/>
    </row>
    <row r="22" spans="1:5" ht="12.75">
      <c r="A22" s="53" t="s">
        <v>84</v>
      </c>
      <c r="B22" s="54" t="s">
        <v>106</v>
      </c>
      <c r="C22" s="55" t="s">
        <v>107</v>
      </c>
      <c r="D22" s="56">
        <v>60283</v>
      </c>
      <c r="E22" s="53"/>
    </row>
    <row r="23" spans="1:5" ht="12.75">
      <c r="A23" s="66" t="s">
        <v>120</v>
      </c>
      <c r="B23" s="54" t="s">
        <v>109</v>
      </c>
      <c r="C23" s="55" t="s">
        <v>110</v>
      </c>
      <c r="D23" s="56">
        <v>60291</v>
      </c>
      <c r="E23" s="53"/>
    </row>
    <row r="24" spans="1:5" ht="12.75">
      <c r="A24" s="66" t="s">
        <v>120</v>
      </c>
      <c r="B24" s="54" t="s">
        <v>111</v>
      </c>
      <c r="C24" s="55" t="s">
        <v>112</v>
      </c>
      <c r="D24" s="56">
        <v>60292</v>
      </c>
      <c r="E24" s="53"/>
    </row>
    <row r="25" spans="1:5" ht="12.75">
      <c r="A25" s="66" t="s">
        <v>120</v>
      </c>
      <c r="B25" s="54" t="s">
        <v>113</v>
      </c>
      <c r="C25" s="55" t="s">
        <v>114</v>
      </c>
      <c r="D25" s="56">
        <v>60293</v>
      </c>
      <c r="E25" s="53"/>
    </row>
    <row r="26" spans="1:5" ht="12.75">
      <c r="A26" s="53" t="s">
        <v>66</v>
      </c>
      <c r="B26" s="54">
        <v>60101</v>
      </c>
      <c r="C26" s="58" t="s">
        <v>115</v>
      </c>
      <c r="D26" s="56">
        <v>60301</v>
      </c>
      <c r="E26" s="53"/>
    </row>
    <row r="27" spans="1:5" ht="12.75">
      <c r="A27" s="53" t="s">
        <v>66</v>
      </c>
      <c r="B27" s="54">
        <v>60102</v>
      </c>
      <c r="C27" s="58" t="s">
        <v>116</v>
      </c>
      <c r="D27" s="56">
        <v>60302</v>
      </c>
      <c r="E27" s="53"/>
    </row>
    <row r="28" spans="1:5" ht="12.75">
      <c r="A28" s="53" t="s">
        <v>77</v>
      </c>
      <c r="B28" s="54">
        <v>60103</v>
      </c>
      <c r="C28" s="55" t="s">
        <v>117</v>
      </c>
      <c r="D28" s="56">
        <v>60303</v>
      </c>
      <c r="E28" s="53"/>
    </row>
    <row r="29" spans="1:5" ht="12.75">
      <c r="A29" s="53" t="s">
        <v>87</v>
      </c>
      <c r="B29" s="54">
        <v>60104</v>
      </c>
      <c r="C29" s="55" t="s">
        <v>118</v>
      </c>
      <c r="D29" s="56">
        <v>60304</v>
      </c>
      <c r="E29" s="53"/>
    </row>
    <row r="30" spans="1:5" ht="12.75">
      <c r="A30" s="66" t="s">
        <v>120</v>
      </c>
      <c r="B30" s="54">
        <v>60105</v>
      </c>
      <c r="C30" s="64" t="s">
        <v>119</v>
      </c>
      <c r="D30" s="56">
        <v>60305</v>
      </c>
      <c r="E30" s="53"/>
    </row>
    <row r="31" spans="1:5" ht="12.75">
      <c r="A31" s="53" t="s">
        <v>120</v>
      </c>
      <c r="B31" s="54">
        <v>60106</v>
      </c>
      <c r="C31" s="64" t="s">
        <v>121</v>
      </c>
      <c r="D31" s="56">
        <v>60306</v>
      </c>
      <c r="E31" s="53"/>
    </row>
    <row r="32" spans="1:5" ht="12.75">
      <c r="A32" s="53" t="s">
        <v>84</v>
      </c>
      <c r="B32" s="54">
        <v>60107</v>
      </c>
      <c r="C32" s="58" t="s">
        <v>122</v>
      </c>
      <c r="D32" s="56">
        <v>60307</v>
      </c>
      <c r="E32" s="53"/>
    </row>
    <row r="33" spans="1:5" ht="12.75">
      <c r="A33" s="53" t="s">
        <v>84</v>
      </c>
      <c r="B33" s="54">
        <v>60108</v>
      </c>
      <c r="C33" s="55" t="s">
        <v>123</v>
      </c>
      <c r="D33" s="56">
        <v>60308</v>
      </c>
      <c r="E33" s="53"/>
    </row>
    <row r="34" spans="1:5" ht="12.75">
      <c r="A34" s="66" t="s">
        <v>120</v>
      </c>
      <c r="B34" s="54">
        <v>60109</v>
      </c>
      <c r="C34" s="55" t="s">
        <v>125</v>
      </c>
      <c r="D34" s="56">
        <v>60309</v>
      </c>
      <c r="E34" s="53"/>
    </row>
    <row r="35" spans="1:5" ht="12.75">
      <c r="A35" s="53" t="s">
        <v>120</v>
      </c>
      <c r="B35" s="54" t="s">
        <v>126</v>
      </c>
      <c r="C35" s="55" t="s">
        <v>127</v>
      </c>
      <c r="D35" s="56">
        <v>60311</v>
      </c>
      <c r="E35" s="53"/>
    </row>
    <row r="36" spans="1:5" ht="12.75">
      <c r="A36" s="53" t="s">
        <v>120</v>
      </c>
      <c r="B36" s="54" t="s">
        <v>128</v>
      </c>
      <c r="C36" s="55" t="s">
        <v>129</v>
      </c>
      <c r="D36" s="56">
        <v>60312</v>
      </c>
      <c r="E36" s="53"/>
    </row>
    <row r="37" spans="1:5" ht="12.75">
      <c r="A37" s="53" t="s">
        <v>120</v>
      </c>
      <c r="B37" s="54" t="s">
        <v>130</v>
      </c>
      <c r="C37" s="64" t="s">
        <v>131</v>
      </c>
      <c r="D37" s="56">
        <v>60313</v>
      </c>
      <c r="E37" s="53"/>
    </row>
    <row r="38" spans="1:5" ht="12.75">
      <c r="A38" s="53" t="s">
        <v>84</v>
      </c>
      <c r="B38" s="54" t="s">
        <v>132</v>
      </c>
      <c r="C38" s="55" t="s">
        <v>133</v>
      </c>
      <c r="D38" s="56">
        <v>60321</v>
      </c>
      <c r="E38" s="53"/>
    </row>
    <row r="39" spans="1:5" ht="12.75">
      <c r="A39" s="53" t="s">
        <v>84</v>
      </c>
      <c r="B39" s="54" t="s">
        <v>134</v>
      </c>
      <c r="C39" s="55" t="s">
        <v>135</v>
      </c>
      <c r="D39" s="56">
        <v>60322</v>
      </c>
      <c r="E39" s="53"/>
    </row>
    <row r="40" spans="1:5" ht="12.75">
      <c r="A40" s="53" t="s">
        <v>84</v>
      </c>
      <c r="B40" s="54" t="s">
        <v>136</v>
      </c>
      <c r="C40" s="55" t="s">
        <v>137</v>
      </c>
      <c r="D40" s="56">
        <v>60323</v>
      </c>
      <c r="E40" s="53"/>
    </row>
    <row r="41" spans="1:5" ht="12.75">
      <c r="A41" s="53" t="s">
        <v>120</v>
      </c>
      <c r="B41" s="54" t="s">
        <v>138</v>
      </c>
      <c r="C41" s="55" t="s">
        <v>139</v>
      </c>
      <c r="D41" s="56">
        <v>60331</v>
      </c>
      <c r="E41" s="53"/>
    </row>
    <row r="42" spans="1:5" ht="12.75">
      <c r="A42" s="53" t="s">
        <v>120</v>
      </c>
      <c r="B42" s="54" t="s">
        <v>140</v>
      </c>
      <c r="C42" s="55" t="s">
        <v>141</v>
      </c>
      <c r="D42" s="56">
        <v>60332</v>
      </c>
      <c r="E42" s="53"/>
    </row>
    <row r="43" spans="1:5" ht="12.75">
      <c r="A43" s="53" t="s">
        <v>84</v>
      </c>
      <c r="B43" s="54" t="s">
        <v>142</v>
      </c>
      <c r="C43" s="55" t="s">
        <v>143</v>
      </c>
      <c r="D43" s="56">
        <v>60335</v>
      </c>
      <c r="E43" s="53"/>
    </row>
    <row r="44" spans="1:5" ht="12.75">
      <c r="A44" s="53" t="s">
        <v>120</v>
      </c>
      <c r="B44" s="54" t="s">
        <v>157</v>
      </c>
      <c r="C44" s="55" t="s">
        <v>144</v>
      </c>
      <c r="D44" s="56">
        <v>60355</v>
      </c>
      <c r="E44" s="53"/>
    </row>
    <row r="45" spans="1:5" ht="12.75">
      <c r="A45" s="53" t="s">
        <v>84</v>
      </c>
      <c r="B45" s="54" t="s">
        <v>145</v>
      </c>
      <c r="C45" s="55" t="s">
        <v>146</v>
      </c>
      <c r="D45" s="56">
        <v>60356</v>
      </c>
      <c r="E45" s="53"/>
    </row>
    <row r="46" spans="1:5" ht="12.75">
      <c r="A46" s="66" t="s">
        <v>120</v>
      </c>
      <c r="B46" s="54" t="s">
        <v>158</v>
      </c>
      <c r="C46" s="55" t="s">
        <v>147</v>
      </c>
      <c r="D46" s="56">
        <v>60357</v>
      </c>
      <c r="E46" s="53"/>
    </row>
    <row r="47" spans="1:5" ht="12.75">
      <c r="A47" s="66" t="s">
        <v>120</v>
      </c>
      <c r="B47" s="54" t="s">
        <v>148</v>
      </c>
      <c r="C47" s="55" t="s">
        <v>149</v>
      </c>
      <c r="D47" s="56">
        <v>60358</v>
      </c>
      <c r="E47" s="53"/>
    </row>
    <row r="48" spans="1:5" ht="12.75">
      <c r="A48" s="66" t="s">
        <v>120</v>
      </c>
      <c r="B48" s="54" t="s">
        <v>159</v>
      </c>
      <c r="C48" s="64" t="s">
        <v>150</v>
      </c>
      <c r="D48" s="56">
        <v>60359</v>
      </c>
      <c r="E48" s="53"/>
    </row>
    <row r="49" spans="1:5" ht="12.75">
      <c r="A49" s="66" t="s">
        <v>120</v>
      </c>
      <c r="B49" s="54">
        <v>65202</v>
      </c>
      <c r="C49" s="55" t="s">
        <v>151</v>
      </c>
      <c r="D49" s="56">
        <v>65222</v>
      </c>
      <c r="E49" s="55"/>
    </row>
    <row r="50" spans="1:5" ht="12.75">
      <c r="A50" s="66" t="s">
        <v>120</v>
      </c>
      <c r="B50" s="54">
        <v>65203</v>
      </c>
      <c r="C50" s="55" t="s">
        <v>152</v>
      </c>
      <c r="D50" s="56">
        <v>65223</v>
      </c>
      <c r="E50" s="55"/>
    </row>
    <row r="51" spans="1:5" ht="12.75">
      <c r="A51" s="66" t="s">
        <v>120</v>
      </c>
      <c r="B51" s="54" t="s">
        <v>153</v>
      </c>
      <c r="C51" s="64" t="s">
        <v>154</v>
      </c>
      <c r="D51" s="56">
        <v>65215</v>
      </c>
      <c r="E51" s="53"/>
    </row>
    <row r="52" spans="1:5" ht="12.75">
      <c r="A52" s="53"/>
      <c r="B52" s="53"/>
      <c r="C52" s="53"/>
      <c r="D52" s="67"/>
      <c r="E52" s="53"/>
    </row>
    <row r="53" spans="1:5" ht="12.75">
      <c r="A53" s="53"/>
      <c r="B53" s="53"/>
      <c r="C53" s="53"/>
      <c r="D53" s="67"/>
      <c r="E53" s="53"/>
    </row>
    <row r="54" spans="1:5" ht="12.75">
      <c r="A54" s="53"/>
      <c r="B54" s="54"/>
      <c r="C54" s="55"/>
      <c r="D54" s="56"/>
      <c r="E54" s="53"/>
    </row>
    <row r="55" spans="1:5" ht="12.75">
      <c r="A55" s="53"/>
      <c r="B55" s="53"/>
      <c r="C55" s="53"/>
      <c r="D55" s="67"/>
      <c r="E55" s="53"/>
    </row>
    <row r="56" spans="1:5" ht="12.75">
      <c r="A56" s="53"/>
      <c r="B56" s="53"/>
      <c r="C56" s="53"/>
      <c r="D56" s="67"/>
      <c r="E56" s="53"/>
    </row>
    <row r="57" spans="1:5" ht="12.75">
      <c r="A57" s="53"/>
      <c r="B57" s="53"/>
      <c r="C57" s="53"/>
      <c r="D57" s="67"/>
      <c r="E57" s="53"/>
    </row>
    <row r="58" spans="1:5" ht="12.75">
      <c r="A58" s="53"/>
      <c r="B58" s="53"/>
      <c r="C58" s="53"/>
      <c r="D58" s="67"/>
      <c r="E58" s="53"/>
    </row>
    <row r="59" spans="1:5" ht="12.75">
      <c r="A59" s="53"/>
      <c r="B59" s="53"/>
      <c r="C59" s="53"/>
      <c r="D59" s="67"/>
      <c r="E59" s="53"/>
    </row>
    <row r="60" spans="1:5" ht="12.75">
      <c r="A60" s="53"/>
      <c r="B60" s="53"/>
      <c r="C60" s="53"/>
      <c r="D60" s="67"/>
      <c r="E60" s="53"/>
    </row>
    <row r="61" spans="1:5" ht="12.75">
      <c r="A61" s="55"/>
      <c r="B61" s="59"/>
      <c r="C61" s="55"/>
      <c r="D61" s="68"/>
      <c r="E61" s="55"/>
    </row>
    <row r="62" spans="1:5" ht="12.75">
      <c r="A62" s="53"/>
      <c r="B62" s="53"/>
      <c r="C62" s="53"/>
      <c r="D62" s="67"/>
      <c r="E62" s="53"/>
    </row>
    <row r="63" spans="1:5" ht="12.75">
      <c r="A63" s="55"/>
      <c r="B63" s="59"/>
      <c r="C63" s="55"/>
      <c r="D63" s="68"/>
      <c r="E63" s="55"/>
    </row>
    <row r="64" spans="1:5" ht="12.75">
      <c r="A64" s="53"/>
      <c r="B64" s="53"/>
      <c r="C64" s="53"/>
      <c r="D64" s="67"/>
      <c r="E64" s="53"/>
    </row>
    <row r="65" spans="1:5" ht="12.75">
      <c r="A65" s="53"/>
      <c r="B65" s="53"/>
      <c r="C65" s="53"/>
      <c r="D65" s="67"/>
      <c r="E65" s="53"/>
    </row>
    <row r="66" spans="1:5" ht="12.75">
      <c r="A66" s="53"/>
      <c r="B66" s="53"/>
      <c r="C66" s="53"/>
      <c r="D66" s="67"/>
      <c r="E66" s="53"/>
    </row>
    <row r="67" spans="1:5" ht="12.75">
      <c r="A67" s="53"/>
      <c r="B67" s="53"/>
      <c r="C67" s="53"/>
      <c r="D67" s="67"/>
      <c r="E67" s="53"/>
    </row>
    <row r="68" spans="1:5" ht="12.75">
      <c r="A68" s="53"/>
      <c r="B68" s="53"/>
      <c r="C68" s="53"/>
      <c r="D68" s="67"/>
      <c r="E68" s="53"/>
    </row>
    <row r="69" spans="1:5" ht="12.75">
      <c r="A69" s="53"/>
      <c r="B69" s="53"/>
      <c r="C69" s="53"/>
      <c r="D69" s="53"/>
      <c r="E69" s="53"/>
    </row>
    <row r="70" spans="1:5" ht="12.75">
      <c r="A70" s="53"/>
      <c r="B70" s="53"/>
      <c r="C70" s="53"/>
      <c r="D70" s="53"/>
      <c r="E70" s="53"/>
    </row>
    <row r="71" spans="1:5" ht="12.75">
      <c r="A71" s="53"/>
      <c r="B71" s="53"/>
      <c r="C71" s="53"/>
      <c r="D71" s="53"/>
      <c r="E71" s="53"/>
    </row>
    <row r="72" spans="1:5" ht="12.75">
      <c r="A72" s="53"/>
      <c r="B72" s="53"/>
      <c r="C72" s="53"/>
      <c r="D72" s="53"/>
      <c r="E72" s="53"/>
    </row>
    <row r="73" spans="1:5" ht="12.75">
      <c r="A73" s="53"/>
      <c r="B73" s="53"/>
      <c r="C73" s="53"/>
      <c r="D73" s="53"/>
      <c r="E73" s="53"/>
    </row>
    <row r="74" spans="1:5" ht="12.75">
      <c r="A74" s="53"/>
      <c r="B74" s="53"/>
      <c r="C74" s="53"/>
      <c r="D74" s="53"/>
      <c r="E74" s="53"/>
    </row>
    <row r="75" spans="1:5" ht="12.75">
      <c r="A75" s="53"/>
      <c r="B75" s="53"/>
      <c r="C75" s="53"/>
      <c r="D75" s="53"/>
      <c r="E75" s="53"/>
    </row>
    <row r="76" spans="1:5" ht="12.75">
      <c r="A76" s="53"/>
      <c r="B76" s="53"/>
      <c r="C76" s="53"/>
      <c r="D76" s="53"/>
      <c r="E76" s="53"/>
    </row>
    <row r="77" spans="1:5" ht="12.75">
      <c r="A77" s="53"/>
      <c r="B77" s="53"/>
      <c r="C77" s="53"/>
      <c r="D77" s="53"/>
      <c r="E77" s="53"/>
    </row>
    <row r="78" spans="1:5" ht="12.75">
      <c r="A78" s="53"/>
      <c r="B78" s="53"/>
      <c r="C78" s="53"/>
      <c r="D78" s="53"/>
      <c r="E78" s="53"/>
    </row>
    <row r="79" spans="1:5" ht="12.75">
      <c r="A79" s="53"/>
      <c r="B79" s="53"/>
      <c r="C79" s="53"/>
      <c r="D79" s="53"/>
      <c r="E79" s="53"/>
    </row>
    <row r="80" spans="1:5" ht="12.75">
      <c r="A80" s="53"/>
      <c r="B80" s="53"/>
      <c r="C80" s="53"/>
      <c r="D80" s="53"/>
      <c r="E80" s="53"/>
    </row>
    <row r="81" spans="1:5" ht="12.75">
      <c r="A81" s="53"/>
      <c r="B81" s="53"/>
      <c r="C81" s="53"/>
      <c r="D81" s="53"/>
      <c r="E81" s="53"/>
    </row>
    <row r="82" spans="1:5" ht="12.75">
      <c r="A82" s="53"/>
      <c r="B82" s="53"/>
      <c r="C82" s="53"/>
      <c r="D82" s="53"/>
      <c r="E82" s="53"/>
    </row>
    <row r="83" spans="1:5" ht="12.75">
      <c r="A83" s="53"/>
      <c r="B83" s="53"/>
      <c r="C83" s="53"/>
      <c r="D83" s="53"/>
      <c r="E83" s="53"/>
    </row>
    <row r="84" spans="1:5" ht="12.75">
      <c r="A84" s="53"/>
      <c r="B84" s="53"/>
      <c r="C84" s="53"/>
      <c r="D84" s="53"/>
      <c r="E84" s="53"/>
    </row>
    <row r="85" spans="1:5" ht="12.75">
      <c r="A85" s="53"/>
      <c r="B85" s="53"/>
      <c r="C85" s="53"/>
      <c r="D85" s="53"/>
      <c r="E85" s="53"/>
    </row>
    <row r="86" spans="1:5" ht="12.75">
      <c r="A86" s="53"/>
      <c r="B86" s="53"/>
      <c r="C86" s="53"/>
      <c r="D86" s="53"/>
      <c r="E86" s="53"/>
    </row>
    <row r="87" spans="1:5" ht="12.75">
      <c r="A87" s="53"/>
      <c r="B87" s="53"/>
      <c r="C87" s="53"/>
      <c r="D87" s="53"/>
      <c r="E87" s="53"/>
    </row>
    <row r="88" spans="1:5" ht="12.75">
      <c r="A88" s="53"/>
      <c r="B88" s="53"/>
      <c r="C88" s="53"/>
      <c r="D88" s="53"/>
      <c r="E88" s="53"/>
    </row>
    <row r="89" spans="1:5" ht="12.75">
      <c r="A89" s="53"/>
      <c r="B89" s="53"/>
      <c r="C89" s="53"/>
      <c r="D89" s="53"/>
      <c r="E89" s="53"/>
    </row>
    <row r="90" spans="1:5" ht="12.75">
      <c r="A90" s="53"/>
      <c r="B90" s="53"/>
      <c r="C90" s="53"/>
      <c r="D90" s="53"/>
      <c r="E90" s="53"/>
    </row>
    <row r="91" spans="1:5" ht="12.75">
      <c r="A91" s="53"/>
      <c r="B91" s="53"/>
      <c r="C91" s="53"/>
      <c r="D91" s="53"/>
      <c r="E91" s="53"/>
    </row>
    <row r="92" spans="1:5" ht="12.75">
      <c r="A92" s="53"/>
      <c r="B92" s="53"/>
      <c r="C92" s="53"/>
      <c r="D92" s="53"/>
      <c r="E92" s="53"/>
    </row>
    <row r="93" spans="1:5" ht="12.75">
      <c r="A93" s="53"/>
      <c r="B93" s="53"/>
      <c r="C93" s="53"/>
      <c r="D93" s="53"/>
      <c r="E93" s="53"/>
    </row>
    <row r="94" spans="1:5" ht="12.75">
      <c r="A94" s="53"/>
      <c r="B94" s="53"/>
      <c r="C94" s="53"/>
      <c r="D94" s="53"/>
      <c r="E94" s="53"/>
    </row>
    <row r="95" spans="1:5" ht="12.75">
      <c r="A95" s="53"/>
      <c r="B95" s="53"/>
      <c r="C95" s="53"/>
      <c r="D95" s="53"/>
      <c r="E95" s="53"/>
    </row>
    <row r="96" spans="1:5" ht="12.75">
      <c r="A96" s="53"/>
      <c r="B96" s="53"/>
      <c r="C96" s="53"/>
      <c r="D96" s="53"/>
      <c r="E96" s="53"/>
    </row>
    <row r="97" spans="1:5" ht="12.75">
      <c r="A97" s="53"/>
      <c r="B97" s="53"/>
      <c r="C97" s="53"/>
      <c r="D97" s="53"/>
      <c r="E97" s="53"/>
    </row>
    <row r="98" spans="1:5" ht="12.75">
      <c r="A98" s="53"/>
      <c r="B98" s="53"/>
      <c r="C98" s="53"/>
      <c r="D98" s="53"/>
      <c r="E98" s="53"/>
    </row>
    <row r="99" spans="1:5" ht="12.75">
      <c r="A99" s="53"/>
      <c r="B99" s="53"/>
      <c r="C99" s="53"/>
      <c r="D99" s="53"/>
      <c r="E99" s="53"/>
    </row>
    <row r="100" spans="1:5" ht="12.75">
      <c r="A100" s="53"/>
      <c r="B100" s="53"/>
      <c r="C100" s="53"/>
      <c r="D100" s="53"/>
      <c r="E100" s="53"/>
    </row>
    <row r="101" spans="1:5" ht="12.75">
      <c r="A101" s="53"/>
      <c r="B101" s="53"/>
      <c r="C101" s="53"/>
      <c r="D101" s="53"/>
      <c r="E101" s="53"/>
    </row>
    <row r="102" spans="1:5" ht="12.75">
      <c r="A102" s="53"/>
      <c r="B102" s="53"/>
      <c r="C102" s="53"/>
      <c r="D102" s="53"/>
      <c r="E102" s="53"/>
    </row>
    <row r="103" spans="1:5" ht="12.75">
      <c r="A103" s="53"/>
      <c r="B103" s="53"/>
      <c r="C103" s="53"/>
      <c r="D103" s="53"/>
      <c r="E103" s="53"/>
    </row>
  </sheetData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&amp;L&amp;A</oddHeader>
    <oddFooter>&amp;C&amp;A</oddFooter>
  </headerFooter>
  <ignoredErrors>
    <ignoredError sqref="B3: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Miller</dc:creator>
  <cp:keywords/>
  <dc:description/>
  <cp:lastModifiedBy>Jason Miller</cp:lastModifiedBy>
  <cp:lastPrinted>2007-06-26T14:59:34Z</cp:lastPrinted>
  <dcterms:created xsi:type="dcterms:W3CDTF">2006-05-25T19:01:06Z</dcterms:created>
  <dcterms:modified xsi:type="dcterms:W3CDTF">2007-06-26T14:59:50Z</dcterms:modified>
  <cp:category/>
  <cp:version/>
  <cp:contentType/>
  <cp:contentStatus/>
</cp:coreProperties>
</file>